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theme/themeOverride4.xml" ContentType="application/vnd.openxmlformats-officedocument.themeOverride+xml"/>
  <Override PartName="/xl/charts/chart13.xml" ContentType="application/vnd.openxmlformats-officedocument.drawingml.chart+xml"/>
  <Override PartName="/xl/theme/themeOverride5.xml" ContentType="application/vnd.openxmlformats-officedocument.themeOverride+xml"/>
  <Override PartName="/xl/charts/chart14.xml" ContentType="application/vnd.openxmlformats-officedocument.drawingml.chart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theme/themeOverride6.xml" ContentType="application/vnd.openxmlformats-officedocument.themeOverride+xml"/>
  <Override PartName="/xl/charts/chart16.xml" ContentType="application/vnd.openxmlformats-officedocument.drawingml.chart+xml"/>
  <Override PartName="/xl/theme/themeOverride7.xml" ContentType="application/vnd.openxmlformats-officedocument.themeOverride+xml"/>
  <Override PartName="/xl/charts/chart17.xml" ContentType="application/vnd.openxmlformats-officedocument.drawingml.chart+xml"/>
  <Override PartName="/xl/drawings/drawing4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theme/themeOverride9.xml" ContentType="application/vnd.openxmlformats-officedocument.themeOverride+xml"/>
  <Override PartName="/xl/charts/chart22.xml" ContentType="application/vnd.openxmlformats-officedocument.drawingml.chart+xml"/>
  <Override PartName="/xl/theme/themeOverride10.xml" ContentType="application/vnd.openxmlformats-officedocument.themeOverride+xml"/>
  <Override PartName="/xl/charts/chart23.xml" ContentType="application/vnd.openxmlformats-officedocument.drawingml.chart+xml"/>
  <Override PartName="/xl/theme/themeOverride11.xml" ContentType="application/vnd.openxmlformats-officedocument.themeOverride+xml"/>
  <Override PartName="/xl/charts/chart24.xml" ContentType="application/vnd.openxmlformats-officedocument.drawingml.chart+xml"/>
  <Override PartName="/xl/theme/themeOverride12.xml" ContentType="application/vnd.openxmlformats-officedocument.themeOverride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0data\Outputs\EU MM Decision\Website\"/>
    </mc:Choice>
  </mc:AlternateContent>
  <xr:revisionPtr revIDLastSave="0" documentId="13_ncr:1_{DA6E7A35-DC82-43B0-BC90-4D6B3A87FC5F}" xr6:coauthVersionLast="44" xr6:coauthVersionMax="44" xr10:uidLastSave="{00000000-0000-0000-0000-000000000000}"/>
  <bookViews>
    <workbookView xWindow="28680" yWindow="390" windowWidth="25440" windowHeight="15540" tabRatio="891" xr2:uid="{00000000-000D-0000-FFFF-FFFF00000000}"/>
  </bookViews>
  <sheets>
    <sheet name="NEW Summary 1990-2020 GHG" sheetId="74" r:id="rId1"/>
    <sheet name="NEW Summary 1990-2020 CO2" sheetId="81" r:id="rId2"/>
    <sheet name="NEW Summary 1990-2020 CH4" sheetId="82" r:id="rId3"/>
    <sheet name="NEW Summary 1990-2020 N2O" sheetId="83" r:id="rId4"/>
    <sheet name="NON-ETS &amp; ETS" sheetId="80" r:id="rId5"/>
  </sheets>
  <externalReferences>
    <externalReference r:id="rId6"/>
    <externalReference r:id="rId7"/>
  </externalReferences>
  <definedNames>
    <definedName name="_xlnm._FilterDatabase" localSheetId="0" hidden="1">'NEW Summary 1990-2020 GHG'!#REF!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74" l="1"/>
  <c r="F2" i="74"/>
  <c r="J2" i="74"/>
  <c r="N2" i="74"/>
  <c r="R2" i="74"/>
  <c r="V2" i="74"/>
  <c r="Z2" i="74"/>
  <c r="AD2" i="74"/>
  <c r="C2" i="74"/>
  <c r="G2" i="74"/>
  <c r="K2" i="74"/>
  <c r="O2" i="74"/>
  <c r="S2" i="74"/>
  <c r="W2" i="74"/>
  <c r="AA2" i="74"/>
  <c r="AE2" i="74"/>
  <c r="D2" i="74"/>
  <c r="H2" i="74"/>
  <c r="L2" i="74"/>
  <c r="P2" i="74"/>
  <c r="T2" i="74"/>
  <c r="X2" i="74"/>
  <c r="AB2" i="74"/>
  <c r="AF2" i="74"/>
  <c r="E2" i="74"/>
  <c r="I2" i="74"/>
  <c r="M2" i="74"/>
  <c r="Q2" i="74"/>
  <c r="U2" i="74"/>
  <c r="Y2" i="74"/>
  <c r="AC2" i="74"/>
  <c r="C11" i="74"/>
  <c r="E11" i="74"/>
  <c r="G11" i="74"/>
  <c r="I11" i="74"/>
  <c r="K11" i="74"/>
  <c r="M11" i="74"/>
  <c r="O11" i="74"/>
  <c r="Q11" i="74"/>
  <c r="S11" i="74"/>
  <c r="U11" i="74"/>
  <c r="W11" i="74"/>
  <c r="Y11" i="74"/>
  <c r="AA11" i="74"/>
  <c r="AC11" i="74"/>
  <c r="AE11" i="74"/>
  <c r="D11" i="74"/>
  <c r="H11" i="74"/>
  <c r="L11" i="74"/>
  <c r="P11" i="74"/>
  <c r="T11" i="74"/>
  <c r="X11" i="74"/>
  <c r="AB11" i="74"/>
  <c r="AF11" i="74"/>
  <c r="B11" i="74"/>
  <c r="F11" i="74"/>
  <c r="J11" i="74"/>
  <c r="N11" i="74"/>
  <c r="R11" i="74"/>
  <c r="V11" i="74"/>
  <c r="Z11" i="74"/>
  <c r="AD11" i="74"/>
  <c r="C17" i="74"/>
  <c r="E17" i="74"/>
  <c r="G17" i="74"/>
  <c r="I17" i="74"/>
  <c r="K17" i="74"/>
  <c r="M17" i="74"/>
  <c r="O17" i="74"/>
  <c r="Q17" i="74"/>
  <c r="S17" i="74"/>
  <c r="U17" i="74"/>
  <c r="W17" i="74"/>
  <c r="Y17" i="74"/>
  <c r="AA17" i="74"/>
  <c r="AC17" i="74"/>
  <c r="AE17" i="74"/>
  <c r="B17" i="74"/>
  <c r="F17" i="74"/>
  <c r="J17" i="74"/>
  <c r="N17" i="74"/>
  <c r="D17" i="74"/>
  <c r="H17" i="74"/>
  <c r="L17" i="74"/>
  <c r="P17" i="74"/>
  <c r="R17" i="74"/>
  <c r="T17" i="74"/>
  <c r="V17" i="74"/>
  <c r="X17" i="74"/>
  <c r="Z17" i="74"/>
  <c r="AB17" i="74"/>
  <c r="AD17" i="74"/>
  <c r="AF17" i="74"/>
  <c r="C24" i="74"/>
  <c r="E24" i="74"/>
  <c r="G24" i="74"/>
  <c r="I24" i="74"/>
  <c r="K24" i="74"/>
  <c r="M24" i="74"/>
  <c r="O24" i="74"/>
  <c r="Q24" i="74"/>
  <c r="S24" i="74"/>
  <c r="U24" i="74"/>
  <c r="W24" i="74"/>
  <c r="Y24" i="74"/>
  <c r="AA24" i="74"/>
  <c r="AC24" i="74"/>
  <c r="AE24" i="74"/>
  <c r="B24" i="74"/>
  <c r="F24" i="74"/>
  <c r="J24" i="74"/>
  <c r="N24" i="74"/>
  <c r="R24" i="74"/>
  <c r="V24" i="74"/>
  <c r="Z24" i="74"/>
  <c r="AD24" i="74"/>
  <c r="D24" i="74"/>
  <c r="H24" i="74"/>
  <c r="L24" i="74"/>
  <c r="P24" i="74"/>
  <c r="T24" i="74"/>
  <c r="X24" i="74"/>
  <c r="AB24" i="74"/>
  <c r="AF24" i="74"/>
  <c r="E32" i="74"/>
  <c r="I32" i="74"/>
  <c r="M32" i="74"/>
  <c r="Q32" i="74"/>
  <c r="U32" i="74"/>
  <c r="Y32" i="74"/>
  <c r="AC32" i="74"/>
  <c r="B32" i="74"/>
  <c r="F32" i="74"/>
  <c r="J32" i="74"/>
  <c r="N32" i="74"/>
  <c r="R32" i="74"/>
  <c r="V32" i="74"/>
  <c r="Z32" i="74"/>
  <c r="AD32" i="74"/>
  <c r="C32" i="74"/>
  <c r="G32" i="74"/>
  <c r="K32" i="74"/>
  <c r="O32" i="74"/>
  <c r="S32" i="74"/>
  <c r="W32" i="74"/>
  <c r="AA32" i="74"/>
  <c r="AE32" i="74"/>
  <c r="D32" i="74"/>
  <c r="H32" i="74"/>
  <c r="L32" i="74"/>
  <c r="P32" i="74"/>
  <c r="T32" i="74"/>
  <c r="X32" i="74"/>
  <c r="AB32" i="74"/>
  <c r="AF32" i="74"/>
  <c r="B2" i="81"/>
  <c r="C2" i="81"/>
  <c r="F2" i="81"/>
  <c r="G2" i="81"/>
  <c r="J2" i="81"/>
  <c r="K2" i="81"/>
  <c r="N2" i="81"/>
  <c r="O2" i="81"/>
  <c r="R2" i="81"/>
  <c r="S2" i="81"/>
  <c r="V2" i="81"/>
  <c r="W2" i="81"/>
  <c r="Z2" i="81"/>
  <c r="AA2" i="81"/>
  <c r="AD2" i="81"/>
  <c r="AE2" i="81"/>
  <c r="D2" i="81"/>
  <c r="H2" i="81"/>
  <c r="L2" i="81"/>
  <c r="P2" i="81"/>
  <c r="T2" i="81"/>
  <c r="X2" i="81"/>
  <c r="AB2" i="81"/>
  <c r="AF2" i="81"/>
  <c r="E2" i="81"/>
  <c r="I2" i="81"/>
  <c r="M2" i="81"/>
  <c r="Q2" i="81"/>
  <c r="U2" i="81"/>
  <c r="Y2" i="81"/>
  <c r="AC2" i="81"/>
  <c r="C11" i="81"/>
  <c r="D11" i="81"/>
  <c r="E11" i="81"/>
  <c r="G11" i="81"/>
  <c r="H11" i="81"/>
  <c r="I11" i="81"/>
  <c r="K11" i="81"/>
  <c r="L11" i="81"/>
  <c r="M11" i="81"/>
  <c r="O11" i="81"/>
  <c r="P11" i="81"/>
  <c r="Q11" i="81"/>
  <c r="S11" i="81"/>
  <c r="T11" i="81"/>
  <c r="U11" i="81"/>
  <c r="W11" i="81"/>
  <c r="X11" i="81"/>
  <c r="Y11" i="81"/>
  <c r="AA11" i="81"/>
  <c r="AB11" i="81"/>
  <c r="AC11" i="81"/>
  <c r="AE11" i="81"/>
  <c r="AF11" i="81"/>
  <c r="B11" i="81"/>
  <c r="F11" i="81"/>
  <c r="J11" i="81"/>
  <c r="N11" i="81"/>
  <c r="R11" i="81"/>
  <c r="V11" i="81"/>
  <c r="Z11" i="81"/>
  <c r="AD11" i="81"/>
  <c r="B17" i="81"/>
  <c r="C17" i="81"/>
  <c r="E17" i="81"/>
  <c r="F17" i="81"/>
  <c r="G17" i="81"/>
  <c r="I17" i="81"/>
  <c r="J17" i="81"/>
  <c r="K17" i="81"/>
  <c r="M17" i="81"/>
  <c r="N17" i="81"/>
  <c r="O17" i="81"/>
  <c r="Q17" i="81"/>
  <c r="R17" i="81"/>
  <c r="S17" i="81"/>
  <c r="U17" i="81"/>
  <c r="V17" i="81"/>
  <c r="W17" i="81"/>
  <c r="Y17" i="81"/>
  <c r="Z17" i="81"/>
  <c r="AA17" i="81"/>
  <c r="AC17" i="81"/>
  <c r="AD17" i="81"/>
  <c r="AE17" i="81"/>
  <c r="D17" i="81"/>
  <c r="H17" i="81"/>
  <c r="L17" i="81"/>
  <c r="P17" i="81"/>
  <c r="T17" i="81"/>
  <c r="X17" i="81"/>
  <c r="AB17" i="81"/>
  <c r="AF17" i="81"/>
  <c r="C24" i="81"/>
  <c r="D24" i="81"/>
  <c r="E24" i="81"/>
  <c r="G24" i="81"/>
  <c r="H24" i="81"/>
  <c r="I24" i="81"/>
  <c r="K24" i="81"/>
  <c r="L24" i="81"/>
  <c r="M24" i="81"/>
  <c r="O24" i="81"/>
  <c r="P24" i="81"/>
  <c r="Q24" i="81"/>
  <c r="S24" i="81"/>
  <c r="T24" i="81"/>
  <c r="U24" i="81"/>
  <c r="W24" i="81"/>
  <c r="X24" i="81"/>
  <c r="Y24" i="81"/>
  <c r="AA24" i="81"/>
  <c r="AB24" i="81"/>
  <c r="AC24" i="81"/>
  <c r="AE24" i="81"/>
  <c r="AF24" i="81"/>
  <c r="B24" i="81"/>
  <c r="F24" i="81"/>
  <c r="J24" i="81"/>
  <c r="N24" i="81"/>
  <c r="R24" i="81"/>
  <c r="V24" i="81"/>
  <c r="Z24" i="81"/>
  <c r="AD24" i="81"/>
  <c r="C32" i="81"/>
  <c r="G32" i="81"/>
  <c r="K32" i="81"/>
  <c r="O32" i="81"/>
  <c r="S32" i="81"/>
  <c r="W32" i="81"/>
  <c r="AA32" i="81"/>
  <c r="AE32" i="81"/>
  <c r="B32" i="81"/>
  <c r="D32" i="81"/>
  <c r="E32" i="81"/>
  <c r="F32" i="81"/>
  <c r="H32" i="81"/>
  <c r="I32" i="81"/>
  <c r="J32" i="81"/>
  <c r="L32" i="81"/>
  <c r="M32" i="81"/>
  <c r="N32" i="81"/>
  <c r="P32" i="81"/>
  <c r="Q32" i="81"/>
  <c r="R32" i="81"/>
  <c r="T32" i="81"/>
  <c r="U32" i="81"/>
  <c r="V32" i="81"/>
  <c r="X32" i="81"/>
  <c r="Y32" i="81"/>
  <c r="Z32" i="81"/>
  <c r="AB32" i="81"/>
  <c r="AC32" i="81"/>
  <c r="AD32" i="81"/>
  <c r="AF32" i="81"/>
  <c r="AC38" i="74" l="1"/>
  <c r="Y38" i="74"/>
  <c r="U38" i="74"/>
  <c r="Q38" i="74"/>
  <c r="M38" i="74"/>
  <c r="I38" i="74"/>
  <c r="E38" i="74"/>
  <c r="AF38" i="74"/>
  <c r="AB38" i="74"/>
  <c r="X38" i="74"/>
  <c r="T38" i="74"/>
  <c r="P38" i="74"/>
  <c r="L38" i="74"/>
  <c r="H38" i="74"/>
  <c r="D38" i="74"/>
  <c r="AE38" i="74"/>
  <c r="AA38" i="74"/>
  <c r="W38" i="74"/>
  <c r="S38" i="74"/>
  <c r="O38" i="74"/>
  <c r="K38" i="74"/>
  <c r="G38" i="74"/>
  <c r="C38" i="74"/>
  <c r="AD38" i="74"/>
  <c r="Z38" i="74"/>
  <c r="V38" i="74"/>
  <c r="R38" i="74"/>
  <c r="N38" i="74"/>
  <c r="J38" i="74"/>
  <c r="F38" i="74"/>
  <c r="B38" i="74"/>
  <c r="AE38" i="81"/>
  <c r="AA38" i="81"/>
  <c r="W38" i="81"/>
  <c r="S38" i="81"/>
  <c r="O38" i="81"/>
  <c r="K38" i="81"/>
  <c r="G38" i="81"/>
  <c r="C38" i="81"/>
  <c r="AC38" i="81"/>
  <c r="Y38" i="81"/>
  <c r="U38" i="81"/>
  <c r="Q38" i="81"/>
  <c r="M38" i="81"/>
  <c r="I38" i="81"/>
  <c r="E38" i="81"/>
  <c r="AF38" i="81"/>
  <c r="AB38" i="81"/>
  <c r="X38" i="81"/>
  <c r="T38" i="81"/>
  <c r="P38" i="81"/>
  <c r="L38" i="81"/>
  <c r="H38" i="81"/>
  <c r="D38" i="81"/>
  <c r="AD38" i="81"/>
  <c r="Z38" i="81"/>
  <c r="V38" i="81"/>
  <c r="R38" i="81"/>
  <c r="N38" i="81"/>
  <c r="J38" i="81"/>
  <c r="F38" i="81"/>
  <c r="B38" i="81"/>
  <c r="AK36" i="81" l="1"/>
  <c r="AK34" i="81"/>
  <c r="AK33" i="81"/>
  <c r="AK27" i="81"/>
  <c r="AK26" i="81"/>
  <c r="AK25" i="81"/>
  <c r="AK23" i="81"/>
  <c r="AK22" i="81"/>
  <c r="AH18" i="80" l="1"/>
  <c r="AH9" i="80"/>
  <c r="AH8" i="80"/>
  <c r="AF17" i="80"/>
  <c r="AF17" i="82"/>
  <c r="AH4" i="80" l="1"/>
  <c r="AH5" i="80"/>
  <c r="AH3" i="80"/>
  <c r="AF2" i="80"/>
  <c r="AH16" i="80"/>
  <c r="AF32" i="82" l="1"/>
  <c r="AF32" i="83"/>
  <c r="AF102" i="80" l="1"/>
  <c r="AF17" i="83" l="1"/>
  <c r="AF87" i="80" l="1"/>
  <c r="AD17" i="80" l="1"/>
  <c r="AE17" i="80"/>
  <c r="AH17" i="80" s="1"/>
  <c r="AD17" i="82"/>
  <c r="AE17" i="82"/>
  <c r="AK12" i="83" l="1"/>
  <c r="AJ12" i="83"/>
  <c r="AK22" i="83"/>
  <c r="AJ22" i="83"/>
  <c r="AE2" i="80"/>
  <c r="AH2" i="80" s="1"/>
  <c r="AD2" i="80"/>
  <c r="AE17" i="83"/>
  <c r="AJ21" i="81" l="1"/>
  <c r="AK21" i="81"/>
  <c r="AJ33" i="82"/>
  <c r="AK33" i="82"/>
  <c r="AJ6" i="82"/>
  <c r="AK6" i="82"/>
  <c r="AJ36" i="83"/>
  <c r="AK36" i="83"/>
  <c r="AK4" i="81"/>
  <c r="AJ4" i="81"/>
  <c r="AK35" i="82"/>
  <c r="AJ35" i="82"/>
  <c r="AJ28" i="81"/>
  <c r="AK28" i="81"/>
  <c r="AK17" i="83"/>
  <c r="AJ17" i="83"/>
  <c r="AK12" i="82"/>
  <c r="AJ12" i="82"/>
  <c r="AK36" i="82"/>
  <c r="AJ36" i="82"/>
  <c r="AJ35" i="83"/>
  <c r="AK35" i="83"/>
  <c r="AK6" i="81"/>
  <c r="AJ6" i="81"/>
  <c r="AK35" i="81"/>
  <c r="AJ35" i="81"/>
  <c r="AK6" i="83"/>
  <c r="AJ6" i="83"/>
  <c r="AJ22" i="74"/>
  <c r="AK22" i="74"/>
  <c r="AH76" i="80"/>
  <c r="AJ6" i="74"/>
  <c r="AK6" i="74"/>
  <c r="AH103" i="80"/>
  <c r="AJ33" i="74"/>
  <c r="AK33" i="74"/>
  <c r="AH104" i="80"/>
  <c r="AK34" i="74"/>
  <c r="AJ34" i="74"/>
  <c r="AJ21" i="74"/>
  <c r="AK21" i="74"/>
  <c r="AH98" i="80"/>
  <c r="AJ28" i="74"/>
  <c r="AK28" i="74"/>
  <c r="AH91" i="80"/>
  <c r="AH92" i="80"/>
  <c r="AE32" i="83"/>
  <c r="AE32" i="82"/>
  <c r="AJ23" i="74"/>
  <c r="AJ32" i="83" l="1"/>
  <c r="AK32" i="83"/>
  <c r="AJ29" i="81"/>
  <c r="AK29" i="81"/>
  <c r="AK32" i="82"/>
  <c r="AJ32" i="82"/>
  <c r="AJ32" i="81"/>
  <c r="AK32" i="81"/>
  <c r="AH106" i="80"/>
  <c r="AK36" i="74"/>
  <c r="AJ36" i="74"/>
  <c r="AH105" i="80"/>
  <c r="AK35" i="74"/>
  <c r="AJ35" i="74"/>
  <c r="AK23" i="74"/>
  <c r="AH99" i="80"/>
  <c r="AJ29" i="74"/>
  <c r="AK29" i="74"/>
  <c r="AH93" i="80"/>
  <c r="AE102" i="80" l="1"/>
  <c r="AH102" i="80" s="1"/>
  <c r="AH6" i="81" l="1"/>
  <c r="AH6" i="74" l="1"/>
  <c r="AD32" i="83" l="1"/>
  <c r="AD32" i="82"/>
  <c r="AD102" i="80" l="1"/>
  <c r="AH6" i="82" l="1"/>
  <c r="Q17" i="80" l="1"/>
  <c r="R17" i="80"/>
  <c r="AM19" i="74"/>
  <c r="AB17" i="80"/>
  <c r="AA17" i="80"/>
  <c r="Z17" i="80"/>
  <c r="X17" i="80"/>
  <c r="W17" i="80"/>
  <c r="V17" i="80"/>
  <c r="U17" i="80"/>
  <c r="T17" i="80"/>
  <c r="AC17" i="82"/>
  <c r="AH19" i="83"/>
  <c r="AB17" i="82"/>
  <c r="AA17" i="82"/>
  <c r="Z17" i="82"/>
  <c r="Y17" i="82"/>
  <c r="X17" i="82"/>
  <c r="W17" i="82"/>
  <c r="V17" i="82"/>
  <c r="U17" i="82"/>
  <c r="T17" i="82"/>
  <c r="S17" i="82"/>
  <c r="R17" i="82"/>
  <c r="Q17" i="82"/>
  <c r="P17" i="82"/>
  <c r="O17" i="82"/>
  <c r="N17" i="82"/>
  <c r="M17" i="82"/>
  <c r="L17" i="82"/>
  <c r="K17" i="82"/>
  <c r="J17" i="82"/>
  <c r="I17" i="82"/>
  <c r="H17" i="82"/>
  <c r="G17" i="82"/>
  <c r="F17" i="82"/>
  <c r="E17" i="82"/>
  <c r="D17" i="82"/>
  <c r="C17" i="82"/>
  <c r="B17" i="82"/>
  <c r="AH36" i="82"/>
  <c r="AH36" i="83"/>
  <c r="S17" i="80"/>
  <c r="AC17" i="80"/>
  <c r="Y17" i="80"/>
  <c r="AH36" i="74" l="1"/>
  <c r="X2" i="80"/>
  <c r="X38" i="80" s="1"/>
  <c r="AC32" i="83"/>
  <c r="AM34" i="74"/>
  <c r="C32" i="83"/>
  <c r="I32" i="83"/>
  <c r="S2" i="80"/>
  <c r="S38" i="80" s="1"/>
  <c r="W2" i="80"/>
  <c r="W38" i="80" s="1"/>
  <c r="AA2" i="80"/>
  <c r="T2" i="80"/>
  <c r="T38" i="80" s="1"/>
  <c r="E32" i="83"/>
  <c r="S32" i="83"/>
  <c r="G32" i="83"/>
  <c r="O32" i="83"/>
  <c r="W32" i="83"/>
  <c r="Y32" i="83"/>
  <c r="R2" i="80"/>
  <c r="R38" i="80" s="1"/>
  <c r="V2" i="80"/>
  <c r="V38" i="80" s="1"/>
  <c r="Z2" i="80"/>
  <c r="Q32" i="83"/>
  <c r="U32" i="83"/>
  <c r="AH21" i="81"/>
  <c r="Z32" i="83"/>
  <c r="Q2" i="80"/>
  <c r="Q38" i="80" s="1"/>
  <c r="U2" i="80"/>
  <c r="U38" i="80" s="1"/>
  <c r="AH35" i="83"/>
  <c r="R32" i="83"/>
  <c r="V32" i="83"/>
  <c r="AH35" i="81"/>
  <c r="J32" i="83"/>
  <c r="F32" i="83"/>
  <c r="N32" i="83"/>
  <c r="T32" i="83"/>
  <c r="M32" i="83"/>
  <c r="K32" i="83"/>
  <c r="AH35" i="82"/>
  <c r="AA32" i="83"/>
  <c r="AM6" i="74"/>
  <c r="AH23" i="74"/>
  <c r="D32" i="83"/>
  <c r="H32" i="83"/>
  <c r="L32" i="83"/>
  <c r="P32" i="83"/>
  <c r="X32" i="83"/>
  <c r="AH21" i="74"/>
  <c r="Y2" i="80"/>
  <c r="AC2" i="80"/>
  <c r="AB2" i="80"/>
  <c r="AH28" i="74" l="1"/>
  <c r="AH32" i="81"/>
  <c r="AM36" i="74"/>
  <c r="AM21" i="74"/>
  <c r="AM20" i="74"/>
  <c r="AM23" i="74"/>
  <c r="AM29" i="74"/>
  <c r="B32" i="83"/>
  <c r="AH32" i="83" s="1"/>
  <c r="AH35" i="74"/>
  <c r="AB32" i="83"/>
  <c r="AH29" i="74"/>
  <c r="AH29" i="81"/>
  <c r="AH28" i="81"/>
  <c r="AM35" i="74" l="1"/>
  <c r="AM28" i="74"/>
  <c r="AH33" i="82" l="1"/>
  <c r="AH33" i="74"/>
  <c r="B102" i="80" l="1"/>
  <c r="AH32" i="74"/>
  <c r="B32" i="82"/>
  <c r="AH32" i="82" s="1"/>
  <c r="C32" i="82" l="1"/>
  <c r="C102" i="80"/>
  <c r="E32" i="82" l="1"/>
  <c r="D32" i="82"/>
  <c r="D102" i="80"/>
  <c r="E102" i="80"/>
  <c r="G32" i="82" l="1"/>
  <c r="F32" i="82"/>
  <c r="G102" i="80"/>
  <c r="F102" i="80"/>
  <c r="H32" i="82" l="1"/>
  <c r="H102" i="80"/>
  <c r="I32" i="82" l="1"/>
  <c r="I102" i="80"/>
  <c r="J32" i="82" l="1"/>
  <c r="J102" i="80"/>
  <c r="K32" i="82" l="1"/>
  <c r="K102" i="80"/>
  <c r="L32" i="82" l="1"/>
  <c r="L102" i="80"/>
  <c r="M32" i="82" l="1"/>
  <c r="M102" i="80"/>
  <c r="N32" i="82" l="1"/>
  <c r="N102" i="80"/>
  <c r="O32" i="82" l="1"/>
  <c r="O102" i="80"/>
  <c r="P32" i="82" l="1"/>
  <c r="P102" i="80"/>
  <c r="Q32" i="82" l="1"/>
  <c r="Q102" i="80"/>
  <c r="R32" i="82" l="1"/>
  <c r="R102" i="80"/>
  <c r="S32" i="82" l="1"/>
  <c r="S102" i="80"/>
  <c r="T32" i="82" l="1"/>
  <c r="T102" i="80"/>
  <c r="U32" i="82" l="1"/>
  <c r="U102" i="80"/>
  <c r="V32" i="82" l="1"/>
  <c r="V102" i="80"/>
  <c r="W32" i="82" l="1"/>
  <c r="W102" i="80"/>
  <c r="X32" i="82" l="1"/>
  <c r="X102" i="80"/>
  <c r="Y32" i="82" l="1"/>
  <c r="Y102" i="80"/>
  <c r="Z32" i="82" l="1"/>
  <c r="Z102" i="80"/>
  <c r="AA32" i="82" l="1"/>
  <c r="AA102" i="80"/>
  <c r="AB32" i="82" l="1"/>
  <c r="AB102" i="80"/>
  <c r="AC32" i="82" l="1"/>
  <c r="AC102" i="80" l="1"/>
  <c r="AK32" i="74" l="1"/>
  <c r="AJ32" i="74"/>
  <c r="AM33" i="74"/>
  <c r="AM32" i="74" l="1"/>
  <c r="AD17" i="83" l="1"/>
  <c r="AB17" i="83"/>
  <c r="AC17" i="83"/>
  <c r="AA17" i="83"/>
  <c r="AM22" i="74" l="1"/>
  <c r="Z17" i="83"/>
  <c r="AH22" i="74"/>
  <c r="AH22" i="83"/>
  <c r="L17" i="83" l="1"/>
  <c r="R17" i="83"/>
  <c r="H17" i="83"/>
  <c r="X17" i="83"/>
  <c r="B17" i="83"/>
  <c r="AH17" i="83" s="1"/>
  <c r="I17" i="83"/>
  <c r="V17" i="83"/>
  <c r="J17" i="83"/>
  <c r="G17" i="83"/>
  <c r="O17" i="83"/>
  <c r="P17" i="83"/>
  <c r="E17" i="83"/>
  <c r="Q17" i="83"/>
  <c r="N17" i="83"/>
  <c r="C17" i="83"/>
  <c r="F17" i="83"/>
  <c r="W17" i="83"/>
  <c r="M17" i="83"/>
  <c r="U17" i="83"/>
  <c r="K17" i="83"/>
  <c r="S17" i="83"/>
  <c r="D17" i="83"/>
  <c r="T17" i="83"/>
  <c r="Y17" i="83"/>
  <c r="AH12" i="83" l="1"/>
  <c r="AH12" i="82"/>
  <c r="AJ18" i="81" l="1"/>
  <c r="AK18" i="81"/>
  <c r="AK18" i="74"/>
  <c r="AM18" i="74" s="1"/>
  <c r="AJ18" i="74"/>
  <c r="AD87" i="80"/>
  <c r="AJ17" i="81" l="1"/>
  <c r="AK17" i="81"/>
  <c r="AJ17" i="74"/>
  <c r="AK17" i="74"/>
  <c r="AM17" i="74" s="1"/>
  <c r="AE87" i="80"/>
  <c r="AH87" i="80" s="1"/>
  <c r="AH88" i="80"/>
  <c r="AC87" i="80" l="1"/>
  <c r="AB87" i="80" l="1"/>
  <c r="AA87" i="80" l="1"/>
  <c r="Z87" i="80" l="1"/>
  <c r="X87" i="80" l="1"/>
  <c r="L87" i="80"/>
  <c r="Q87" i="80"/>
  <c r="U87" i="80"/>
  <c r="K87" i="80"/>
  <c r="P87" i="80"/>
  <c r="J87" i="80"/>
  <c r="H87" i="80"/>
  <c r="G87" i="80"/>
  <c r="M87" i="80"/>
  <c r="C87" i="80"/>
  <c r="AH18" i="81"/>
  <c r="O87" i="80"/>
  <c r="I87" i="80"/>
  <c r="W87" i="80"/>
  <c r="T87" i="80"/>
  <c r="D87" i="80"/>
  <c r="S87" i="80"/>
  <c r="E87" i="80"/>
  <c r="N87" i="80"/>
  <c r="V87" i="80"/>
  <c r="Y87" i="80"/>
  <c r="F87" i="80"/>
  <c r="R87" i="80"/>
  <c r="AH18" i="74" l="1"/>
  <c r="AH17" i="81"/>
  <c r="B87" i="80"/>
  <c r="AH17" i="74"/>
  <c r="AJ26" i="82" l="1"/>
  <c r="AK26" i="82"/>
  <c r="AK25" i="82" l="1"/>
  <c r="AJ25" i="82"/>
  <c r="AK25" i="74"/>
  <c r="AJ25" i="74"/>
  <c r="AH95" i="80"/>
  <c r="AM25" i="74" l="1"/>
  <c r="AH25" i="74" l="1"/>
  <c r="AH25" i="82"/>
  <c r="AH26" i="82" l="1"/>
  <c r="AK26" i="83" l="1"/>
  <c r="AJ26" i="83"/>
  <c r="AJ26" i="74" l="1"/>
  <c r="AK26" i="74"/>
  <c r="AH96" i="80"/>
  <c r="AJ27" i="83" l="1"/>
  <c r="AK27" i="83"/>
  <c r="AK27" i="74"/>
  <c r="AJ27" i="74"/>
  <c r="AH97" i="80"/>
  <c r="AM26" i="74" l="1"/>
  <c r="AM27" i="74" l="1"/>
  <c r="AH26" i="83" l="1"/>
  <c r="AH26" i="74" l="1"/>
  <c r="AH27" i="74" l="1"/>
  <c r="AH27" i="83"/>
  <c r="M24" i="82" l="1"/>
  <c r="D24" i="83" l="1"/>
  <c r="N24" i="83"/>
  <c r="C24" i="83"/>
  <c r="C24" i="82"/>
  <c r="R24" i="82"/>
  <c r="H24" i="83"/>
  <c r="S24" i="82"/>
  <c r="K24" i="82"/>
  <c r="Y38" i="80"/>
  <c r="F24" i="82"/>
  <c r="E24" i="82"/>
  <c r="J24" i="82"/>
  <c r="I24" i="83"/>
  <c r="F24" i="83"/>
  <c r="O24" i="83"/>
  <c r="L24" i="83"/>
  <c r="E24" i="83"/>
  <c r="P24" i="83"/>
  <c r="N24" i="82"/>
  <c r="T24" i="82"/>
  <c r="D24" i="82"/>
  <c r="J24" i="83"/>
  <c r="B24" i="82"/>
  <c r="K24" i="83"/>
  <c r="O24" i="82"/>
  <c r="AH4" i="81"/>
  <c r="H24" i="82"/>
  <c r="P24" i="82"/>
  <c r="L24" i="82"/>
  <c r="M24" i="83"/>
  <c r="G24" i="82"/>
  <c r="G24" i="83"/>
  <c r="B24" i="83"/>
  <c r="R24" i="83"/>
  <c r="I24" i="82"/>
  <c r="D2" i="82" l="1"/>
  <c r="V24" i="83"/>
  <c r="V24" i="82"/>
  <c r="Y24" i="82"/>
  <c r="Q24" i="83"/>
  <c r="C2" i="83"/>
  <c r="B2" i="82"/>
  <c r="X24" i="82"/>
  <c r="U24" i="83"/>
  <c r="D2" i="83"/>
  <c r="E2" i="82"/>
  <c r="D94" i="80"/>
  <c r="I94" i="80"/>
  <c r="C2" i="82"/>
  <c r="H94" i="80"/>
  <c r="D11" i="82"/>
  <c r="C11" i="82"/>
  <c r="D11" i="83"/>
  <c r="E11" i="82"/>
  <c r="F11" i="83"/>
  <c r="Q24" i="82"/>
  <c r="T24" i="83"/>
  <c r="U24" i="82"/>
  <c r="W24" i="82"/>
  <c r="B11" i="82"/>
  <c r="B11" i="83"/>
  <c r="F11" i="82"/>
  <c r="W24" i="83"/>
  <c r="AB24" i="82"/>
  <c r="C94" i="80"/>
  <c r="AC24" i="82"/>
  <c r="M94" i="80"/>
  <c r="Z24" i="82"/>
  <c r="AA24" i="82"/>
  <c r="E11" i="83"/>
  <c r="C11" i="83"/>
  <c r="J94" i="80"/>
  <c r="S24" i="83"/>
  <c r="AD24" i="82" l="1"/>
  <c r="F94" i="80"/>
  <c r="B2" i="83"/>
  <c r="E2" i="83"/>
  <c r="AC38" i="80"/>
  <c r="AD38" i="80"/>
  <c r="G11" i="83"/>
  <c r="F2" i="83"/>
  <c r="O94" i="80"/>
  <c r="R94" i="80"/>
  <c r="U94" i="80"/>
  <c r="K94" i="80"/>
  <c r="Z38" i="80"/>
  <c r="AA38" i="80"/>
  <c r="P94" i="80"/>
  <c r="G94" i="80"/>
  <c r="AB38" i="80"/>
  <c r="X24" i="83"/>
  <c r="T94" i="80"/>
  <c r="L94" i="80"/>
  <c r="D72" i="80"/>
  <c r="G11" i="82"/>
  <c r="E94" i="80"/>
  <c r="B94" i="80"/>
  <c r="N94" i="80"/>
  <c r="S94" i="80"/>
  <c r="C72" i="80" l="1"/>
  <c r="F2" i="82"/>
  <c r="H11" i="82"/>
  <c r="Q94" i="80"/>
  <c r="AK16" i="82"/>
  <c r="AJ16" i="82"/>
  <c r="AH16" i="82"/>
  <c r="H11" i="83"/>
  <c r="G2" i="83"/>
  <c r="Y24" i="83"/>
  <c r="E72" i="80" l="1"/>
  <c r="B72" i="80"/>
  <c r="I11" i="83"/>
  <c r="AK16" i="83"/>
  <c r="AH16" i="83"/>
  <c r="AJ16" i="83"/>
  <c r="AH16" i="81"/>
  <c r="AJ16" i="81"/>
  <c r="AK16" i="81"/>
  <c r="G2" i="82"/>
  <c r="AJ15" i="83"/>
  <c r="AH15" i="83"/>
  <c r="AK15" i="83"/>
  <c r="I11" i="82"/>
  <c r="Z24" i="83"/>
  <c r="AJ15" i="81"/>
  <c r="AH15" i="81"/>
  <c r="AK15" i="81"/>
  <c r="F72" i="80"/>
  <c r="AJ15" i="82"/>
  <c r="AK15" i="82"/>
  <c r="AH15" i="82"/>
  <c r="AH31" i="82"/>
  <c r="AK31" i="82"/>
  <c r="AJ31" i="82"/>
  <c r="H2" i="83" l="1"/>
  <c r="AJ15" i="74"/>
  <c r="AK15" i="74"/>
  <c r="AM15" i="74" s="1"/>
  <c r="AH15" i="74"/>
  <c r="AH85" i="80"/>
  <c r="AF38" i="80"/>
  <c r="J11" i="82"/>
  <c r="J11" i="83"/>
  <c r="H2" i="82"/>
  <c r="G72" i="80"/>
  <c r="AA24" i="83"/>
  <c r="Y94" i="80"/>
  <c r="AJ16" i="74"/>
  <c r="AK16" i="74"/>
  <c r="AM16" i="74" s="1"/>
  <c r="AH86" i="80"/>
  <c r="AH16" i="74"/>
  <c r="K11" i="83" l="1"/>
  <c r="Z94" i="80"/>
  <c r="I2" i="83"/>
  <c r="K11" i="82"/>
  <c r="AB24" i="83"/>
  <c r="AK12" i="81"/>
  <c r="AJ12" i="74"/>
  <c r="AJ12" i="81"/>
  <c r="I2" i="82"/>
  <c r="L11" i="82" l="1"/>
  <c r="L11" i="83"/>
  <c r="AA94" i="80"/>
  <c r="H72" i="80"/>
  <c r="AC24" i="83"/>
  <c r="J2" i="82"/>
  <c r="J2" i="83"/>
  <c r="AK12" i="74"/>
  <c r="AM12" i="74" s="1"/>
  <c r="AH12" i="80"/>
  <c r="AD24" i="83" l="1"/>
  <c r="M11" i="83"/>
  <c r="AH82" i="80"/>
  <c r="I72" i="80"/>
  <c r="K2" i="82"/>
  <c r="AB94" i="80"/>
  <c r="M11" i="82"/>
  <c r="K2" i="83"/>
  <c r="AH11" i="80"/>
  <c r="AE38" i="80"/>
  <c r="AH38" i="80" s="1"/>
  <c r="N11" i="83" l="1"/>
  <c r="L2" i="83"/>
  <c r="L2" i="82"/>
  <c r="AC94" i="80"/>
  <c r="N11" i="82"/>
  <c r="J72" i="80"/>
  <c r="M2" i="82" l="1"/>
  <c r="O11" i="83"/>
  <c r="M2" i="83"/>
  <c r="AH31" i="83"/>
  <c r="AJ31" i="83"/>
  <c r="AK31" i="83"/>
  <c r="K72" i="80"/>
  <c r="O11" i="82"/>
  <c r="P11" i="82" l="1"/>
  <c r="N2" i="82"/>
  <c r="N2" i="83"/>
  <c r="L72" i="80"/>
  <c r="P11" i="83"/>
  <c r="M72" i="80" l="1"/>
  <c r="O2" i="83"/>
  <c r="O2" i="82"/>
  <c r="P2" i="82" l="1"/>
  <c r="N72" i="80"/>
  <c r="P2" i="83"/>
  <c r="Q2" i="82" l="1"/>
  <c r="Q2" i="83"/>
  <c r="O72" i="80"/>
  <c r="R2" i="82" l="1"/>
  <c r="R2" i="83"/>
  <c r="P72" i="80"/>
  <c r="S2" i="83" l="1"/>
  <c r="S2" i="82"/>
  <c r="Q72" i="80"/>
  <c r="R72" i="80" l="1"/>
  <c r="T2" i="83"/>
  <c r="T2" i="82"/>
  <c r="U2" i="82" l="1"/>
  <c r="U2" i="83"/>
  <c r="S72" i="80"/>
  <c r="T72" i="80" l="1"/>
  <c r="V2" i="82"/>
  <c r="V2" i="83"/>
  <c r="U72" i="80" l="1"/>
  <c r="V72" i="80" l="1"/>
  <c r="AK4" i="83" l="1"/>
  <c r="AH4" i="83"/>
  <c r="AJ4" i="83"/>
  <c r="AK14" i="81" l="1"/>
  <c r="AJ14" i="81"/>
  <c r="AH14" i="81"/>
  <c r="AK14" i="83" l="1"/>
  <c r="AJ14" i="83"/>
  <c r="AH14" i="83"/>
  <c r="AJ14" i="82"/>
  <c r="AK14" i="82"/>
  <c r="AH14" i="82"/>
  <c r="AK4" i="74"/>
  <c r="AM4" i="74" s="1"/>
  <c r="AH4" i="74"/>
  <c r="AH74" i="80"/>
  <c r="AJ4" i="74"/>
  <c r="AJ4" i="82"/>
  <c r="AH4" i="82"/>
  <c r="AK4" i="82"/>
  <c r="AH84" i="80" l="1"/>
  <c r="AH14" i="74"/>
  <c r="AJ14" i="74"/>
  <c r="AK14" i="74"/>
  <c r="AM14" i="74" s="1"/>
  <c r="AJ5" i="74" l="1"/>
  <c r="AK5" i="74"/>
  <c r="AM5" i="74" s="1"/>
  <c r="AH75" i="80"/>
  <c r="AH5" i="74"/>
  <c r="AH5" i="83"/>
  <c r="AK5" i="83"/>
  <c r="AJ5" i="83"/>
  <c r="AH5" i="81"/>
  <c r="AJ5" i="81"/>
  <c r="AK5" i="81"/>
  <c r="AH5" i="82"/>
  <c r="AK5" i="82"/>
  <c r="AJ5" i="82"/>
  <c r="AD94" i="80" l="1"/>
  <c r="AJ31" i="81" l="1"/>
  <c r="AK31" i="81"/>
  <c r="AH31" i="81"/>
  <c r="AK31" i="74" l="1"/>
  <c r="AM31" i="74" s="1"/>
  <c r="AH31" i="74"/>
  <c r="AH101" i="80"/>
  <c r="AJ31" i="74"/>
  <c r="X94" i="80" l="1"/>
  <c r="W94" i="80" l="1"/>
  <c r="V94" i="80" l="1"/>
  <c r="P81" i="80" l="1"/>
  <c r="K81" i="80" l="1"/>
  <c r="L81" i="80"/>
  <c r="I81" i="80"/>
  <c r="AH12" i="81"/>
  <c r="D81" i="80" l="1"/>
  <c r="H81" i="80"/>
  <c r="J81" i="80"/>
  <c r="C81" i="80"/>
  <c r="M81" i="80"/>
  <c r="G81" i="80"/>
  <c r="N81" i="80"/>
  <c r="F81" i="80"/>
  <c r="AH12" i="74"/>
  <c r="B81" i="80"/>
  <c r="E81" i="80"/>
  <c r="O81" i="80"/>
  <c r="V11" i="82" l="1"/>
  <c r="W11" i="83"/>
  <c r="W11" i="82"/>
  <c r="R11" i="83"/>
  <c r="S11" i="82"/>
  <c r="S11" i="83"/>
  <c r="V11" i="83"/>
  <c r="AD11" i="82" l="1"/>
  <c r="AA11" i="83"/>
  <c r="Q11" i="82"/>
  <c r="T11" i="82"/>
  <c r="AA11" i="82"/>
  <c r="AD11" i="83"/>
  <c r="AC11" i="82"/>
  <c r="Y11" i="82"/>
  <c r="X11" i="82"/>
  <c r="Z11" i="82"/>
  <c r="Z11" i="83"/>
  <c r="R11" i="82"/>
  <c r="AC11" i="83"/>
  <c r="U11" i="83" l="1"/>
  <c r="Q11" i="83"/>
  <c r="W81" i="80"/>
  <c r="AB11" i="82"/>
  <c r="Y11" i="83"/>
  <c r="X11" i="83"/>
  <c r="AB11" i="83"/>
  <c r="V81" i="80"/>
  <c r="S81" i="80"/>
  <c r="T11" i="83"/>
  <c r="U11" i="82"/>
  <c r="AD81" i="80" l="1"/>
  <c r="AA81" i="80"/>
  <c r="Z81" i="80"/>
  <c r="R81" i="80"/>
  <c r="AC81" i="80"/>
  <c r="Y81" i="80"/>
  <c r="Q81" i="80" l="1"/>
  <c r="U81" i="80"/>
  <c r="AB81" i="80"/>
  <c r="X81" i="80"/>
  <c r="T81" i="80"/>
  <c r="AA2" i="82" l="1"/>
  <c r="AB2" i="83"/>
  <c r="AC2" i="83"/>
  <c r="Y2" i="83"/>
  <c r="AD2" i="82"/>
  <c r="AA2" i="83"/>
  <c r="AD2" i="83"/>
  <c r="AB2" i="82" l="1"/>
  <c r="AC2" i="82"/>
  <c r="Y2" i="82"/>
  <c r="AD72" i="80" l="1"/>
  <c r="AC72" i="80" l="1"/>
  <c r="X2" i="82" l="1"/>
  <c r="X2" i="83"/>
  <c r="Z2" i="82" l="1"/>
  <c r="Z2" i="83" l="1"/>
  <c r="AA72" i="80" l="1"/>
  <c r="AB72" i="80"/>
  <c r="Y72" i="80"/>
  <c r="X72" i="80"/>
  <c r="Z72" i="80" l="1"/>
  <c r="AD38" i="82" l="1"/>
  <c r="AD38" i="83"/>
  <c r="AC38" i="83" l="1"/>
  <c r="AD108" i="80"/>
  <c r="AC38" i="82" l="1"/>
  <c r="AD41" i="74" l="1"/>
  <c r="AC108" i="80"/>
  <c r="AD40" i="74"/>
  <c r="AB38" i="82" l="1"/>
  <c r="AB38" i="83"/>
  <c r="AB108" i="80" l="1"/>
  <c r="AC41" i="74"/>
  <c r="AC40" i="74"/>
  <c r="T38" i="83" l="1"/>
  <c r="M38" i="83"/>
  <c r="M38" i="82"/>
  <c r="U38" i="82"/>
  <c r="R38" i="83"/>
  <c r="Y38" i="82"/>
  <c r="Q38" i="83"/>
  <c r="P38" i="83"/>
  <c r="P38" i="82"/>
  <c r="T38" i="82"/>
  <c r="R38" i="82"/>
  <c r="S38" i="82"/>
  <c r="O38" i="83"/>
  <c r="U38" i="83"/>
  <c r="N38" i="83"/>
  <c r="X38" i="83"/>
  <c r="Y38" i="83"/>
  <c r="O38" i="82"/>
  <c r="S38" i="83"/>
  <c r="N38" i="82"/>
  <c r="Q38" i="82"/>
  <c r="Z38" i="83" l="1"/>
  <c r="L38" i="83"/>
  <c r="X38" i="82"/>
  <c r="V38" i="82"/>
  <c r="L38" i="82"/>
  <c r="V38" i="83"/>
  <c r="Z38" i="82"/>
  <c r="AA38" i="83"/>
  <c r="AA38" i="82"/>
  <c r="D38" i="83" l="1"/>
  <c r="I38" i="82"/>
  <c r="J38" i="82" l="1"/>
  <c r="F38" i="83"/>
  <c r="K38" i="82"/>
  <c r="G38" i="83"/>
  <c r="F38" i="82"/>
  <c r="AH8" i="81"/>
  <c r="Q41" i="74"/>
  <c r="Q40" i="74"/>
  <c r="Q108" i="80"/>
  <c r="R40" i="74"/>
  <c r="R108" i="80"/>
  <c r="R41" i="74"/>
  <c r="H38" i="83"/>
  <c r="M108" i="80"/>
  <c r="K38" i="83"/>
  <c r="J38" i="83"/>
  <c r="N40" i="74"/>
  <c r="N108" i="80"/>
  <c r="N41" i="74"/>
  <c r="P108" i="80"/>
  <c r="P41" i="74"/>
  <c r="P40" i="74"/>
  <c r="B38" i="82"/>
  <c r="AH8" i="82"/>
  <c r="Y41" i="74"/>
  <c r="S41" i="74"/>
  <c r="S108" i="80"/>
  <c r="S40" i="74"/>
  <c r="E38" i="83"/>
  <c r="O40" i="74"/>
  <c r="O108" i="80"/>
  <c r="O41" i="74"/>
  <c r="H38" i="82"/>
  <c r="C38" i="82"/>
  <c r="G38" i="82"/>
  <c r="C38" i="83"/>
  <c r="E38" i="82"/>
  <c r="I38" i="83"/>
  <c r="D38" i="82"/>
  <c r="T41" i="74"/>
  <c r="T108" i="80"/>
  <c r="T40" i="74"/>
  <c r="U40" i="74"/>
  <c r="U41" i="74"/>
  <c r="U108" i="80"/>
  <c r="Y108" i="80"/>
  <c r="B38" i="83"/>
  <c r="AH8" i="83"/>
  <c r="L108" i="80" l="1"/>
  <c r="Y40" i="74"/>
  <c r="M40" i="74"/>
  <c r="M41" i="74"/>
  <c r="X108" i="80"/>
  <c r="AA40" i="74"/>
  <c r="AA41" i="74"/>
  <c r="AA108" i="80"/>
  <c r="AB41" i="74"/>
  <c r="AB40" i="74"/>
  <c r="Z41" i="74"/>
  <c r="Z108" i="80"/>
  <c r="Z40" i="74"/>
  <c r="V41" i="74"/>
  <c r="V108" i="80"/>
  <c r="V40" i="74"/>
  <c r="AH8" i="74"/>
  <c r="V39" i="74" l="1"/>
  <c r="B108" i="80"/>
  <c r="AD39" i="74"/>
  <c r="AC39" i="74"/>
  <c r="AB39" i="74"/>
  <c r="R39" i="74"/>
  <c r="T39" i="74"/>
  <c r="U39" i="74"/>
  <c r="Q39" i="74"/>
  <c r="M39" i="74"/>
  <c r="S39" i="74"/>
  <c r="L39" i="74"/>
  <c r="N39" i="74"/>
  <c r="P39" i="74"/>
  <c r="O39" i="74"/>
  <c r="Y39" i="74"/>
  <c r="Z39" i="74"/>
  <c r="X39" i="74"/>
  <c r="AA39" i="74"/>
  <c r="H40" i="74" l="1"/>
  <c r="H108" i="80"/>
  <c r="H41" i="74"/>
  <c r="H39" i="74"/>
  <c r="I39" i="74"/>
  <c r="I41" i="74"/>
  <c r="I40" i="74"/>
  <c r="I108" i="80"/>
  <c r="D41" i="74"/>
  <c r="D39" i="74"/>
  <c r="D40" i="74"/>
  <c r="D108" i="80"/>
  <c r="J108" i="80"/>
  <c r="J41" i="74"/>
  <c r="J40" i="74"/>
  <c r="J39" i="74"/>
  <c r="F108" i="80"/>
  <c r="F41" i="74"/>
  <c r="F40" i="74"/>
  <c r="F39" i="74"/>
  <c r="K40" i="74"/>
  <c r="K39" i="74"/>
  <c r="K108" i="80"/>
  <c r="K41" i="74"/>
  <c r="L41" i="74"/>
  <c r="L40" i="74"/>
  <c r="E40" i="74"/>
  <c r="E41" i="74"/>
  <c r="E108" i="80"/>
  <c r="E39" i="74"/>
  <c r="C41" i="74"/>
  <c r="C40" i="74"/>
  <c r="C39" i="74"/>
  <c r="C108" i="80"/>
  <c r="G39" i="74"/>
  <c r="G41" i="74"/>
  <c r="G108" i="80"/>
  <c r="G40" i="74"/>
  <c r="AH13" i="81" l="1"/>
  <c r="AK13" i="81" l="1"/>
  <c r="AH11" i="81"/>
  <c r="AJ11" i="81"/>
  <c r="AK11" i="81"/>
  <c r="AJ13" i="81"/>
  <c r="AE11" i="83" l="1"/>
  <c r="AE11" i="82"/>
  <c r="AH13" i="82"/>
  <c r="AF11" i="82"/>
  <c r="AK13" i="82"/>
  <c r="AJ13" i="82" l="1"/>
  <c r="AH11" i="82"/>
  <c r="AJ11" i="82"/>
  <c r="AK11" i="82"/>
  <c r="AJ13" i="83"/>
  <c r="AH13" i="83"/>
  <c r="AK13" i="83"/>
  <c r="AF11" i="83"/>
  <c r="AE81" i="80" l="1"/>
  <c r="AJ11" i="83"/>
  <c r="AH11" i="83"/>
  <c r="AK11" i="83"/>
  <c r="AJ13" i="74"/>
  <c r="AK13" i="74"/>
  <c r="AM13" i="74" s="1"/>
  <c r="AH13" i="74"/>
  <c r="AJ11" i="74" l="1"/>
  <c r="AH11" i="74"/>
  <c r="AK11" i="74"/>
  <c r="AM11" i="74" s="1"/>
  <c r="AH83" i="80"/>
  <c r="AF81" i="80"/>
  <c r="AH81" i="80" s="1"/>
  <c r="AK7" i="83" l="1"/>
  <c r="AJ7" i="83"/>
  <c r="AH7" i="83"/>
  <c r="AH7" i="82"/>
  <c r="AK7" i="82"/>
  <c r="AJ7" i="82"/>
  <c r="AH30" i="82" l="1"/>
  <c r="AF24" i="82"/>
  <c r="AJ30" i="82"/>
  <c r="AE24" i="83"/>
  <c r="AJ7" i="81"/>
  <c r="AK7" i="81"/>
  <c r="AH7" i="81"/>
  <c r="AK9" i="74" l="1"/>
  <c r="AM9" i="74" s="1"/>
  <c r="AH79" i="80"/>
  <c r="AJ9" i="74"/>
  <c r="AH9" i="74"/>
  <c r="AH30" i="83"/>
  <c r="AF24" i="83"/>
  <c r="AK30" i="83"/>
  <c r="AJ30" i="83"/>
  <c r="AH80" i="80"/>
  <c r="AH10" i="74"/>
  <c r="AJ10" i="74"/>
  <c r="AK10" i="74"/>
  <c r="AM10" i="74" s="1"/>
  <c r="AJ9" i="82"/>
  <c r="AH9" i="82"/>
  <c r="AK9" i="82"/>
  <c r="AK10" i="83"/>
  <c r="AJ10" i="83"/>
  <c r="AH10" i="83"/>
  <c r="AH10" i="81"/>
  <c r="AK10" i="81"/>
  <c r="AJ10" i="81"/>
  <c r="AH30" i="81"/>
  <c r="AK30" i="81"/>
  <c r="AJ30" i="81"/>
  <c r="AJ9" i="83"/>
  <c r="AH9" i="83"/>
  <c r="AK9" i="83"/>
  <c r="AK30" i="82"/>
  <c r="AE24" i="82"/>
  <c r="AK9" i="81"/>
  <c r="AH9" i="81"/>
  <c r="AJ9" i="81"/>
  <c r="AH24" i="82"/>
  <c r="AH77" i="80"/>
  <c r="AJ7" i="74"/>
  <c r="AH7" i="74"/>
  <c r="AK7" i="74"/>
  <c r="AM7" i="74" s="1"/>
  <c r="AK10" i="82"/>
  <c r="AJ10" i="82"/>
  <c r="AH10" i="82"/>
  <c r="AK24" i="82" l="1"/>
  <c r="AJ24" i="82"/>
  <c r="AK24" i="83"/>
  <c r="AJ24" i="83"/>
  <c r="AH24" i="83"/>
  <c r="AH24" i="81"/>
  <c r="AK24" i="81"/>
  <c r="AJ24" i="81"/>
  <c r="AJ30" i="74"/>
  <c r="AK30" i="74"/>
  <c r="AM30" i="74" s="1"/>
  <c r="AH30" i="74"/>
  <c r="AE94" i="80"/>
  <c r="AH100" i="80" l="1"/>
  <c r="AF94" i="80"/>
  <c r="AH94" i="80" s="1"/>
  <c r="AJ24" i="74"/>
  <c r="AH24" i="74"/>
  <c r="AK24" i="74"/>
  <c r="AM24" i="74" s="1"/>
  <c r="AK8" i="82" l="1"/>
  <c r="AJ8" i="82"/>
  <c r="AJ8" i="81" l="1"/>
  <c r="AK8" i="81"/>
  <c r="AK8" i="83"/>
  <c r="AJ8" i="83"/>
  <c r="AH78" i="80" l="1"/>
  <c r="AK8" i="74"/>
  <c r="AM8" i="74" s="1"/>
  <c r="AJ8" i="74"/>
  <c r="AJ3" i="83" l="1"/>
  <c r="AE2" i="83"/>
  <c r="AH3" i="82"/>
  <c r="AF2" i="82"/>
  <c r="AJ3" i="82"/>
  <c r="AH3" i="83"/>
  <c r="AF2" i="83"/>
  <c r="AK3" i="83"/>
  <c r="AK3" i="82"/>
  <c r="AE2" i="82"/>
  <c r="AF38" i="82" l="1"/>
  <c r="AH2" i="82"/>
  <c r="AJ2" i="82"/>
  <c r="AK2" i="83"/>
  <c r="AE38" i="83"/>
  <c r="AE72" i="80"/>
  <c r="AK2" i="82"/>
  <c r="AE38" i="82"/>
  <c r="AH2" i="83"/>
  <c r="AF38" i="83"/>
  <c r="AG2" i="83" s="1"/>
  <c r="AJ2" i="83"/>
  <c r="AJ38" i="82" l="1"/>
  <c r="AJ3" i="81"/>
  <c r="AK3" i="81"/>
  <c r="AH3" i="81"/>
  <c r="AG12" i="82"/>
  <c r="AG33" i="82"/>
  <c r="AG25" i="82"/>
  <c r="AK40" i="82"/>
  <c r="AG17" i="82"/>
  <c r="AG36" i="82"/>
  <c r="AG35" i="82"/>
  <c r="AH38" i="82"/>
  <c r="AG38" i="82"/>
  <c r="AG6" i="82"/>
  <c r="AG32" i="82"/>
  <c r="AG34" i="82"/>
  <c r="AG26" i="82"/>
  <c r="AK38" i="82"/>
  <c r="AG16" i="82"/>
  <c r="AG15" i="82"/>
  <c r="AG31" i="82"/>
  <c r="AG8" i="82"/>
  <c r="AG4" i="82"/>
  <c r="AG14" i="82"/>
  <c r="AG5" i="82"/>
  <c r="AG13" i="82"/>
  <c r="AG11" i="82"/>
  <c r="AG7" i="82"/>
  <c r="AG30" i="82"/>
  <c r="AG24" i="82"/>
  <c r="AG9" i="82"/>
  <c r="AG10" i="82"/>
  <c r="AG3" i="82"/>
  <c r="AK40" i="83"/>
  <c r="AG36" i="83"/>
  <c r="AG32" i="83"/>
  <c r="AG17" i="83"/>
  <c r="AG38" i="83"/>
  <c r="AG6" i="83"/>
  <c r="AG22" i="83"/>
  <c r="AG12" i="83"/>
  <c r="AG34" i="83"/>
  <c r="AG26" i="83"/>
  <c r="AH38" i="83"/>
  <c r="AG35" i="83"/>
  <c r="AG27" i="83"/>
  <c r="AJ38" i="83"/>
  <c r="AG15" i="83"/>
  <c r="AG16" i="83"/>
  <c r="AG31" i="83"/>
  <c r="AG4" i="83"/>
  <c r="AG8" i="83"/>
  <c r="AG14" i="83"/>
  <c r="AG5" i="83"/>
  <c r="AG13" i="83"/>
  <c r="AG11" i="83"/>
  <c r="AG7" i="83"/>
  <c r="AG30" i="83"/>
  <c r="AG9" i="83"/>
  <c r="AG10" i="83"/>
  <c r="AG24" i="83"/>
  <c r="AG3" i="83"/>
  <c r="AK38" i="83"/>
  <c r="AG2" i="82"/>
  <c r="AE41" i="74" l="1"/>
  <c r="AE39" i="74"/>
  <c r="AE108" i="80"/>
  <c r="AE40" i="74"/>
  <c r="AJ3" i="74"/>
  <c r="AK3" i="74"/>
  <c r="AM3" i="74" s="1"/>
  <c r="AH3" i="74"/>
  <c r="AJ2" i="81"/>
  <c r="AH2" i="81"/>
  <c r="AK2" i="81"/>
  <c r="AJ2" i="74" l="1"/>
  <c r="AK2" i="74"/>
  <c r="AM2" i="74" s="1"/>
  <c r="AH2" i="74"/>
  <c r="AK38" i="81"/>
  <c r="AG38" i="81"/>
  <c r="AG35" i="81"/>
  <c r="AG29" i="81"/>
  <c r="AH38" i="81"/>
  <c r="AG4" i="81"/>
  <c r="AG32" i="81"/>
  <c r="AG17" i="81"/>
  <c r="AJ38" i="81"/>
  <c r="AG21" i="81"/>
  <c r="AG28" i="81"/>
  <c r="AK40" i="81"/>
  <c r="AG6" i="81"/>
  <c r="AG18" i="81"/>
  <c r="AG8" i="81"/>
  <c r="AG16" i="81"/>
  <c r="AG15" i="81"/>
  <c r="AG12" i="81"/>
  <c r="AG14" i="81"/>
  <c r="AG5" i="81"/>
  <c r="AG31" i="81"/>
  <c r="AG13" i="81"/>
  <c r="AG11" i="81"/>
  <c r="AG7" i="81"/>
  <c r="AG9" i="81"/>
  <c r="AG10" i="81"/>
  <c r="AG30" i="81"/>
  <c r="AG24" i="81"/>
  <c r="AG3" i="81"/>
  <c r="AG2" i="81"/>
  <c r="AH73" i="80"/>
  <c r="AF72" i="80"/>
  <c r="AH72" i="80" s="1"/>
  <c r="AG2" i="74" l="1"/>
  <c r="AG38" i="74"/>
  <c r="AJ38" i="74"/>
  <c r="AF108" i="80"/>
  <c r="AG33" i="74"/>
  <c r="AG21" i="74"/>
  <c r="AK38" i="74"/>
  <c r="AM38" i="74" s="1"/>
  <c r="AF40" i="74"/>
  <c r="AG6" i="74"/>
  <c r="AG35" i="74"/>
  <c r="AG18" i="74"/>
  <c r="AG26" i="74"/>
  <c r="AG23" i="74"/>
  <c r="AH38" i="74"/>
  <c r="AF41" i="74"/>
  <c r="AG34" i="74"/>
  <c r="AG32" i="74"/>
  <c r="AG27" i="74"/>
  <c r="AG29" i="74"/>
  <c r="AG25" i="74"/>
  <c r="AK40" i="74"/>
  <c r="AF39" i="74"/>
  <c r="AG36" i="74"/>
  <c r="AG22" i="74"/>
  <c r="AG28" i="74"/>
  <c r="AG17" i="74"/>
  <c r="AG15" i="74"/>
  <c r="AG16" i="74"/>
  <c r="AG12" i="74"/>
  <c r="AG8" i="74"/>
  <c r="AG4" i="74"/>
  <c r="AG14" i="74"/>
  <c r="AG5" i="74"/>
  <c r="AG31" i="74"/>
  <c r="AG13" i="74"/>
  <c r="AG11" i="74"/>
  <c r="AG10" i="74"/>
  <c r="AG9" i="74"/>
  <c r="AG7" i="74"/>
  <c r="AG30" i="74"/>
  <c r="AG24" i="74"/>
  <c r="AG3" i="74"/>
  <c r="AH108" i="80" l="1"/>
  <c r="AI108" i="80"/>
  <c r="W2" i="82" l="1"/>
  <c r="W38" i="82" s="1"/>
  <c r="W2" i="83"/>
  <c r="W38" i="83" s="1"/>
  <c r="W72" i="80" l="1"/>
  <c r="W108" i="80" l="1"/>
  <c r="W39" i="74"/>
  <c r="W40" i="74"/>
  <c r="W41" i="74"/>
  <c r="X41" i="74"/>
  <c r="X40" i="74"/>
</calcChain>
</file>

<file path=xl/sharedStrings.xml><?xml version="1.0" encoding="utf-8"?>
<sst xmlns="http://schemas.openxmlformats.org/spreadsheetml/2006/main" count="353" uniqueCount="47">
  <si>
    <t>Residential</t>
  </si>
  <si>
    <t>Agriculture</t>
  </si>
  <si>
    <t>Waste</t>
  </si>
  <si>
    <t>Transport</t>
  </si>
  <si>
    <t>Industrial Processes</t>
  </si>
  <si>
    <t>Railways</t>
  </si>
  <si>
    <t>NO</t>
  </si>
  <si>
    <t>Commercial Services</t>
  </si>
  <si>
    <t>National Total</t>
  </si>
  <si>
    <t>F-Gases</t>
  </si>
  <si>
    <t>Inter annual change</t>
  </si>
  <si>
    <t>Fishing</t>
  </si>
  <si>
    <t>Energy Industries</t>
  </si>
  <si>
    <t>Solid fuels and other energy industries</t>
  </si>
  <si>
    <t>Manufacturing Combustion</t>
  </si>
  <si>
    <t>Public Services</t>
  </si>
  <si>
    <t>Domestic aviation</t>
  </si>
  <si>
    <t>Road transportation</t>
  </si>
  <si>
    <t>Domestic navigation</t>
  </si>
  <si>
    <t>Other transportation</t>
  </si>
  <si>
    <t>Mineral industry</t>
  </si>
  <si>
    <t>Metal industry</t>
  </si>
  <si>
    <t>Other product manufacture and use</t>
  </si>
  <si>
    <t>Enteric fermentation</t>
  </si>
  <si>
    <t>Manure management</t>
  </si>
  <si>
    <t>Agricultural soils</t>
  </si>
  <si>
    <t>Liming</t>
  </si>
  <si>
    <t>Urea application</t>
  </si>
  <si>
    <t>Landfills</t>
  </si>
  <si>
    <t>Biological treatment of solid waste</t>
  </si>
  <si>
    <t>Incineration and open burning of waste</t>
  </si>
  <si>
    <t>Annual change</t>
  </si>
  <si>
    <t>kt CO2</t>
  </si>
  <si>
    <t>Public electricity and heat production</t>
  </si>
  <si>
    <t>Petroleum refining</t>
  </si>
  <si>
    <t>Inter annual change %</t>
  </si>
  <si>
    <t>Chemical industry</t>
  </si>
  <si>
    <t>Non-energy products from fuels and solvent use</t>
  </si>
  <si>
    <t>Wastewater treatment and discharge</t>
  </si>
  <si>
    <t>Fugitive emissions</t>
  </si>
  <si>
    <t>Agriculture/Forestry fuel combustion</t>
  </si>
  <si>
    <t>National Total ETS</t>
  </si>
  <si>
    <t>NON-ETS</t>
  </si>
  <si>
    <t>National Total - ETS</t>
  </si>
  <si>
    <t>1990-2020_Submission 2022 DRAFT</t>
  </si>
  <si>
    <t>% Share 2020</t>
  </si>
  <si>
    <t>% Change 1990-2020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</si>
</sst>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5" formatCode="0.0000"/>
    <numFmt numFmtId="166" formatCode="0.000"/>
    <numFmt numFmtId="169" formatCode="0.0%"/>
    <numFmt numFmtId="189" formatCode="_-* #,##0.00\ _F_-;\-* #,##0.00\ _F_-;_-* &quot;-&quot;??\ _F_-;_-@_-"/>
    <numFmt numFmtId="190" formatCode="#,##0.0000"/>
  </numFmts>
  <fonts count="76" x14ac:knownFonts="1">
    <font>
      <sz val="10"/>
      <name val="Arial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b/>
      <sz val="11"/>
      <color indexed="9"/>
      <name val="Calibri"/>
      <family val="2"/>
    </font>
    <font>
      <sz val="8"/>
      <name val="Helvetica"/>
    </font>
    <font>
      <sz val="8"/>
      <name val="Helvetica"/>
      <family val="2"/>
    </font>
    <font>
      <b/>
      <sz val="11"/>
      <color indexed="12"/>
      <name val="Arial"/>
      <family val="2"/>
      <charset val="204"/>
    </font>
    <font>
      <sz val="11"/>
      <color indexed="62"/>
      <name val="Calibri"/>
      <family val="2"/>
    </font>
    <font>
      <sz val="11"/>
      <color indexed="62"/>
      <name val="Calibri"/>
      <family val="2"/>
      <charset val="186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86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86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86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86"/>
    </font>
    <font>
      <b/>
      <sz val="11"/>
      <color indexed="56"/>
      <name val="Calibri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indexed="52"/>
      <name val="Calibri"/>
      <family val="2"/>
      <charset val="186"/>
    </font>
    <font>
      <sz val="11"/>
      <color indexed="52"/>
      <name val="Calibri"/>
      <family val="2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8"/>
      <color indexed="56"/>
      <name val="Cambria"/>
      <family val="2"/>
      <charset val="186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86"/>
    </font>
    <font>
      <u/>
      <sz val="10"/>
      <color indexed="12"/>
      <name val="Times New Roman"/>
      <family val="1"/>
      <charset val="186"/>
    </font>
  </fonts>
  <fills count="6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55"/>
        <bgColor indexed="64"/>
      </patternFill>
    </fill>
    <fill>
      <patternFill patternType="solid">
        <fgColor indexed="26"/>
      </patternFill>
    </fill>
    <fill>
      <patternFill patternType="darkTrellis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7">
    <xf numFmtId="0" fontId="0" fillId="0" borderId="0"/>
    <xf numFmtId="49" fontId="7" fillId="0" borderId="1" applyNumberFormat="0" applyFont="0" applyFill="0" applyBorder="0" applyProtection="0">
      <alignment horizontal="left" vertical="center" indent="2"/>
    </xf>
    <xf numFmtId="4" fontId="8" fillId="0" borderId="2" applyFill="0" applyBorder="0" applyProtection="0">
      <alignment horizontal="right" vertical="center"/>
    </xf>
    <xf numFmtId="9" fontId="6" fillId="0" borderId="0" applyFont="0" applyFill="0" applyBorder="0" applyAlignment="0" applyProtection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 applyNumberFormat="0" applyFont="0" applyFill="0" applyBorder="0" applyProtection="0">
      <alignment vertical="center"/>
    </xf>
    <xf numFmtId="0" fontId="6" fillId="0" borderId="0" applyNumberFormat="0" applyFont="0" applyFill="0" applyBorder="0" applyProtection="0">
      <alignment horizontal="left" vertical="center" indent="5"/>
    </xf>
    <xf numFmtId="0" fontId="8" fillId="0" borderId="0" applyNumberFormat="0" applyFill="0" applyBorder="0" applyProtection="0">
      <alignment horizontal="left" vertical="center"/>
    </xf>
    <xf numFmtId="0" fontId="4" fillId="0" borderId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8" applyNumberFormat="0" applyAlignment="0" applyProtection="0"/>
    <xf numFmtId="0" fontId="25" fillId="11" borderId="9" applyNumberFormat="0" applyAlignment="0" applyProtection="0"/>
    <xf numFmtId="0" fontId="26" fillId="11" borderId="8" applyNumberFormat="0" applyAlignment="0" applyProtection="0"/>
    <xf numFmtId="0" fontId="27" fillId="0" borderId="10" applyNumberFormat="0" applyFill="0" applyAlignment="0" applyProtection="0"/>
    <xf numFmtId="0" fontId="28" fillId="12" borderId="11" applyNumberFormat="0" applyAlignment="0" applyProtection="0"/>
    <xf numFmtId="0" fontId="1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3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0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0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0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 applyNumberFormat="0" applyFont="0" applyFill="0" applyBorder="0" applyProtection="0">
      <alignment vertical="center"/>
    </xf>
    <xf numFmtId="0" fontId="3" fillId="13" borderId="12" applyNumberFormat="0" applyFont="0" applyAlignment="0" applyProtection="0"/>
    <xf numFmtId="0" fontId="2" fillId="0" borderId="0"/>
    <xf numFmtId="0" fontId="31" fillId="0" borderId="0" applyNumberFormat="0" applyFill="0" applyBorder="0" applyAlignment="0" applyProtection="0"/>
    <xf numFmtId="0" fontId="7" fillId="0" borderId="0"/>
    <xf numFmtId="0" fontId="32" fillId="38" borderId="0" applyNumberFormat="0" applyBorder="0" applyAlignment="0" applyProtection="0"/>
    <xf numFmtId="0" fontId="33" fillId="38" borderId="0" applyNumberFormat="0" applyBorder="0" applyAlignment="0" applyProtection="0"/>
    <xf numFmtId="0" fontId="32" fillId="39" borderId="0" applyNumberFormat="0" applyBorder="0" applyAlignment="0" applyProtection="0"/>
    <xf numFmtId="0" fontId="33" fillId="39" borderId="0" applyNumberFormat="0" applyBorder="0" applyAlignment="0" applyProtection="0"/>
    <xf numFmtId="0" fontId="32" fillId="40" borderId="0" applyNumberFormat="0" applyBorder="0" applyAlignment="0" applyProtection="0"/>
    <xf numFmtId="0" fontId="33" fillId="40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/>
    <xf numFmtId="0" fontId="32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6" fillId="0" borderId="0" applyNumberFormat="0" applyFont="0" applyFill="0" applyBorder="0" applyProtection="0">
      <alignment horizontal="left" vertical="center" indent="2"/>
    </xf>
    <xf numFmtId="0" fontId="6" fillId="0" borderId="0" applyNumberFormat="0" applyFont="0" applyFill="0" applyBorder="0" applyProtection="0">
      <alignment horizontal="left" vertical="center" indent="2"/>
    </xf>
    <xf numFmtId="49" fontId="7" fillId="0" borderId="1" applyNumberFormat="0" applyFont="0" applyFill="0" applyBorder="0" applyProtection="0">
      <alignment horizontal="left" vertical="center" indent="2"/>
    </xf>
    <xf numFmtId="49" fontId="7" fillId="0" borderId="1" applyNumberFormat="0" applyFont="0" applyFill="0" applyBorder="0" applyProtection="0">
      <alignment horizontal="left" vertical="center" indent="2"/>
    </xf>
    <xf numFmtId="49" fontId="7" fillId="0" borderId="1" applyNumberFormat="0" applyFont="0" applyFill="0" applyBorder="0" applyProtection="0">
      <alignment horizontal="left" vertical="center" indent="2"/>
    </xf>
    <xf numFmtId="49" fontId="7" fillId="0" borderId="1" applyNumberFormat="0" applyFont="0" applyFill="0" applyBorder="0" applyProtection="0">
      <alignment horizontal="left" vertical="center" indent="2"/>
    </xf>
    <xf numFmtId="49" fontId="7" fillId="0" borderId="1" applyNumberFormat="0" applyFont="0" applyFill="0" applyBorder="0" applyProtection="0">
      <alignment horizontal="left" vertical="center" indent="2"/>
    </xf>
    <xf numFmtId="49" fontId="7" fillId="0" borderId="1" applyNumberFormat="0" applyFont="0" applyFill="0" applyBorder="0" applyProtection="0">
      <alignment horizontal="left" vertical="center" indent="2"/>
    </xf>
    <xf numFmtId="49" fontId="7" fillId="0" borderId="1" applyNumberFormat="0" applyFont="0" applyFill="0" applyBorder="0" applyProtection="0">
      <alignment horizontal="left" vertical="center" indent="2"/>
    </xf>
    <xf numFmtId="49" fontId="7" fillId="0" borderId="1" applyNumberFormat="0" applyFont="0" applyFill="0" applyBorder="0" applyProtection="0">
      <alignment horizontal="left" vertical="center" indent="2"/>
    </xf>
    <xf numFmtId="49" fontId="7" fillId="0" borderId="1" applyNumberFormat="0" applyFont="0" applyFill="0" applyBorder="0" applyProtection="0">
      <alignment horizontal="left" vertical="center" indent="2"/>
    </xf>
    <xf numFmtId="49" fontId="7" fillId="0" borderId="1" applyNumberFormat="0" applyFont="0" applyFill="0" applyBorder="0" applyProtection="0">
      <alignment horizontal="left" vertical="center" indent="2"/>
    </xf>
    <xf numFmtId="49" fontId="7" fillId="0" borderId="1" applyNumberFormat="0" applyFont="0" applyFill="0" applyBorder="0" applyProtection="0">
      <alignment horizontal="left" vertical="center" indent="2"/>
    </xf>
    <xf numFmtId="49" fontId="7" fillId="0" borderId="1" applyNumberFormat="0" applyFont="0" applyFill="0" applyBorder="0" applyProtection="0">
      <alignment horizontal="left" vertical="center" indent="2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/>
    <xf numFmtId="0" fontId="32" fillId="45" borderId="0" applyNumberFormat="0" applyBorder="0" applyAlignment="0" applyProtection="0"/>
    <xf numFmtId="0" fontId="33" fillId="45" borderId="0" applyNumberFormat="0" applyBorder="0" applyAlignment="0" applyProtection="0"/>
    <xf numFmtId="0" fontId="32" fillId="46" borderId="0" applyNumberFormat="0" applyBorder="0" applyAlignment="0" applyProtection="0"/>
    <xf numFmtId="0" fontId="33" fillId="46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/>
    <xf numFmtId="0" fontId="32" fillId="44" borderId="0" applyNumberFormat="0" applyBorder="0" applyAlignment="0" applyProtection="0"/>
    <xf numFmtId="0" fontId="33" fillId="44" borderId="0" applyNumberFormat="0" applyBorder="0" applyAlignment="0" applyProtection="0"/>
    <xf numFmtId="0" fontId="32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6" fillId="0" borderId="0" applyNumberFormat="0" applyFont="0" applyFill="0" applyBorder="0" applyProtection="0">
      <alignment horizontal="left" vertical="center" indent="5"/>
    </xf>
    <xf numFmtId="0" fontId="6" fillId="0" borderId="0" applyNumberFormat="0" applyFont="0" applyFill="0" applyBorder="0" applyProtection="0">
      <alignment horizontal="left" vertical="center" indent="5"/>
    </xf>
    <xf numFmtId="49" fontId="7" fillId="0" borderId="14" applyNumberFormat="0" applyFont="0" applyFill="0" applyBorder="0" applyProtection="0">
      <alignment horizontal="left" vertical="center" indent="5"/>
    </xf>
    <xf numFmtId="49" fontId="7" fillId="0" borderId="14" applyNumberFormat="0" applyFont="0" applyFill="0" applyBorder="0" applyProtection="0">
      <alignment horizontal="left" vertical="center" indent="5"/>
    </xf>
    <xf numFmtId="49" fontId="7" fillId="0" borderId="14" applyNumberFormat="0" applyFont="0" applyFill="0" applyBorder="0" applyProtection="0">
      <alignment horizontal="left" vertical="center" indent="5"/>
    </xf>
    <xf numFmtId="49" fontId="7" fillId="0" borderId="14" applyNumberFormat="0" applyFont="0" applyFill="0" applyBorder="0" applyProtection="0">
      <alignment horizontal="left" vertical="center" indent="5"/>
    </xf>
    <xf numFmtId="49" fontId="7" fillId="0" borderId="14" applyNumberFormat="0" applyFont="0" applyFill="0" applyBorder="0" applyProtection="0">
      <alignment horizontal="left" vertical="center" indent="5"/>
    </xf>
    <xf numFmtId="49" fontId="7" fillId="0" borderId="14" applyNumberFormat="0" applyFont="0" applyFill="0" applyBorder="0" applyProtection="0">
      <alignment horizontal="left" vertical="center" indent="5"/>
    </xf>
    <xf numFmtId="49" fontId="7" fillId="0" borderId="14" applyNumberFormat="0" applyFont="0" applyFill="0" applyBorder="0" applyProtection="0">
      <alignment horizontal="left" vertical="center" indent="5"/>
    </xf>
    <xf numFmtId="49" fontId="7" fillId="0" borderId="14" applyNumberFormat="0" applyFont="0" applyFill="0" applyBorder="0" applyProtection="0">
      <alignment horizontal="left" vertical="center" indent="5"/>
    </xf>
    <xf numFmtId="49" fontId="7" fillId="0" borderId="14" applyNumberFormat="0" applyFont="0" applyFill="0" applyBorder="0" applyProtection="0">
      <alignment horizontal="left" vertical="center" indent="5"/>
    </xf>
    <xf numFmtId="49" fontId="7" fillId="0" borderId="14" applyNumberFormat="0" applyFont="0" applyFill="0" applyBorder="0" applyProtection="0">
      <alignment horizontal="left" vertical="center" indent="5"/>
    </xf>
    <xf numFmtId="0" fontId="6" fillId="0" borderId="0" applyNumberFormat="0" applyFont="0" applyFill="0" applyBorder="0" applyProtection="0">
      <alignment horizontal="left" vertical="center"/>
    </xf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4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4" fillId="49" borderId="0" applyNumberFormat="0" applyBorder="0" applyAlignment="0" applyProtection="0"/>
    <xf numFmtId="0" fontId="35" fillId="49" borderId="0" applyNumberFormat="0" applyBorder="0" applyAlignment="0" applyProtection="0"/>
    <xf numFmtId="0" fontId="34" fillId="50" borderId="0" applyNumberFormat="0" applyBorder="0" applyAlignment="0" applyProtection="0"/>
    <xf numFmtId="0" fontId="35" fillId="50" borderId="0" applyNumberFormat="0" applyBorder="0" applyAlignment="0" applyProtection="0"/>
    <xf numFmtId="0" fontId="34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4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4" fillId="54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4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4" fillId="50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4" fillId="55" borderId="0" applyNumberFormat="0" applyBorder="0" applyAlignment="0" applyProtection="0"/>
    <xf numFmtId="0" fontId="8" fillId="56" borderId="0" applyBorder="0" applyAlignment="0"/>
    <xf numFmtId="4" fontId="8" fillId="56" borderId="0" applyBorder="0" applyAlignment="0"/>
    <xf numFmtId="0" fontId="7" fillId="56" borderId="0" applyBorder="0">
      <alignment horizontal="right" vertical="center"/>
    </xf>
    <xf numFmtId="4" fontId="7" fillId="56" borderId="0" applyBorder="0">
      <alignment horizontal="right" vertical="center"/>
    </xf>
    <xf numFmtId="0" fontId="7" fillId="56" borderId="1">
      <alignment horizontal="right" vertical="center"/>
    </xf>
    <xf numFmtId="0" fontId="7" fillId="4" borderId="0" applyBorder="0">
      <alignment horizontal="right" vertical="center"/>
    </xf>
    <xf numFmtId="4" fontId="7" fillId="4" borderId="0" applyBorder="0">
      <alignment horizontal="right" vertical="center"/>
    </xf>
    <xf numFmtId="0" fontId="7" fillId="4" borderId="0" applyBorder="0">
      <alignment horizontal="right" vertical="center"/>
    </xf>
    <xf numFmtId="0" fontId="7" fillId="4" borderId="0" applyBorder="0">
      <alignment horizontal="right" vertical="center"/>
    </xf>
    <xf numFmtId="0" fontId="7" fillId="4" borderId="0" applyBorder="0">
      <alignment horizontal="right" vertical="center"/>
    </xf>
    <xf numFmtId="4" fontId="7" fillId="4" borderId="0" applyBorder="0">
      <alignment horizontal="right" vertical="center"/>
    </xf>
    <xf numFmtId="0" fontId="7" fillId="4" borderId="0" applyBorder="0">
      <alignment horizontal="right" vertical="center"/>
    </xf>
    <xf numFmtId="0" fontId="7" fillId="4" borderId="0" applyBorder="0">
      <alignment horizontal="right" vertical="center"/>
    </xf>
    <xf numFmtId="0" fontId="7" fillId="4" borderId="15">
      <alignment horizontal="right" vertical="center"/>
    </xf>
    <xf numFmtId="0" fontId="36" fillId="4" borderId="1">
      <alignment horizontal="right" vertical="center"/>
    </xf>
    <xf numFmtId="4" fontId="36" fillId="4" borderId="1">
      <alignment horizontal="right" vertical="center"/>
    </xf>
    <xf numFmtId="4" fontId="36" fillId="4" borderId="1">
      <alignment horizontal="right" vertical="center"/>
    </xf>
    <xf numFmtId="4" fontId="36" fillId="4" borderId="1">
      <alignment horizontal="right" vertical="center"/>
    </xf>
    <xf numFmtId="4" fontId="36" fillId="4" borderId="1">
      <alignment horizontal="right" vertical="center"/>
    </xf>
    <xf numFmtId="4" fontId="36" fillId="4" borderId="1">
      <alignment horizontal="right" vertical="center"/>
    </xf>
    <xf numFmtId="4" fontId="36" fillId="4" borderId="1">
      <alignment horizontal="right" vertical="center"/>
    </xf>
    <xf numFmtId="4" fontId="36" fillId="4" borderId="1">
      <alignment horizontal="right" vertical="center"/>
    </xf>
    <xf numFmtId="4" fontId="36" fillId="4" borderId="1">
      <alignment horizontal="right" vertical="center"/>
    </xf>
    <xf numFmtId="4" fontId="36" fillId="4" borderId="1">
      <alignment horizontal="right" vertical="center"/>
    </xf>
    <xf numFmtId="4" fontId="36" fillId="4" borderId="1">
      <alignment horizontal="right" vertical="center"/>
    </xf>
    <xf numFmtId="4" fontId="36" fillId="4" borderId="1">
      <alignment horizontal="right" vertical="center"/>
    </xf>
    <xf numFmtId="4" fontId="36" fillId="4" borderId="1">
      <alignment horizontal="right" vertical="center"/>
    </xf>
    <xf numFmtId="0" fontId="36" fillId="4" borderId="1">
      <alignment horizontal="right" vertical="center"/>
    </xf>
    <xf numFmtId="0" fontId="36" fillId="4" borderId="1">
      <alignment horizontal="right" vertical="center"/>
    </xf>
    <xf numFmtId="0" fontId="36" fillId="4" borderId="1">
      <alignment horizontal="right" vertical="center"/>
    </xf>
    <xf numFmtId="0" fontId="36" fillId="4" borderId="1">
      <alignment horizontal="right" vertical="center"/>
    </xf>
    <xf numFmtId="0" fontId="36" fillId="4" borderId="1">
      <alignment horizontal="right" vertical="center"/>
    </xf>
    <xf numFmtId="0" fontId="36" fillId="4" borderId="1">
      <alignment horizontal="right" vertical="center"/>
    </xf>
    <xf numFmtId="0" fontId="36" fillId="4" borderId="1">
      <alignment horizontal="right" vertical="center"/>
    </xf>
    <xf numFmtId="0" fontId="36" fillId="4" borderId="1">
      <alignment horizontal="right" vertical="center"/>
    </xf>
    <xf numFmtId="0" fontId="36" fillId="4" borderId="1">
      <alignment horizontal="right" vertical="center"/>
    </xf>
    <xf numFmtId="0" fontId="36" fillId="4" borderId="1">
      <alignment horizontal="right" vertical="center"/>
    </xf>
    <xf numFmtId="0" fontId="36" fillId="4" borderId="1">
      <alignment horizontal="right" vertical="center"/>
    </xf>
    <xf numFmtId="0" fontId="36" fillId="4" borderId="1">
      <alignment horizontal="right" vertical="center"/>
    </xf>
    <xf numFmtId="0" fontId="36" fillId="4" borderId="16">
      <alignment horizontal="right" vertical="center"/>
    </xf>
    <xf numFmtId="0" fontId="37" fillId="4" borderId="1">
      <alignment horizontal="right" vertical="center"/>
    </xf>
    <xf numFmtId="4" fontId="37" fillId="4" borderId="1">
      <alignment horizontal="right" vertical="center"/>
    </xf>
    <xf numFmtId="4" fontId="37" fillId="4" borderId="1">
      <alignment horizontal="right" vertical="center"/>
    </xf>
    <xf numFmtId="4" fontId="37" fillId="4" borderId="1">
      <alignment horizontal="right" vertical="center"/>
    </xf>
    <xf numFmtId="4" fontId="37" fillId="4" borderId="1">
      <alignment horizontal="right" vertical="center"/>
    </xf>
    <xf numFmtId="4" fontId="37" fillId="4" borderId="1">
      <alignment horizontal="right" vertical="center"/>
    </xf>
    <xf numFmtId="4" fontId="37" fillId="4" borderId="1">
      <alignment horizontal="right" vertical="center"/>
    </xf>
    <xf numFmtId="4" fontId="37" fillId="4" borderId="1">
      <alignment horizontal="right" vertical="center"/>
    </xf>
    <xf numFmtId="4" fontId="37" fillId="4" borderId="1">
      <alignment horizontal="right" vertical="center"/>
    </xf>
    <xf numFmtId="4" fontId="37" fillId="4" borderId="1">
      <alignment horizontal="right" vertical="center"/>
    </xf>
    <xf numFmtId="4" fontId="37" fillId="4" borderId="1">
      <alignment horizontal="right" vertical="center"/>
    </xf>
    <xf numFmtId="4" fontId="37" fillId="4" borderId="1">
      <alignment horizontal="right" vertical="center"/>
    </xf>
    <xf numFmtId="4" fontId="37" fillId="4" borderId="1">
      <alignment horizontal="right" vertical="center"/>
    </xf>
    <xf numFmtId="0" fontId="37" fillId="4" borderId="1">
      <alignment horizontal="right" vertical="center"/>
    </xf>
    <xf numFmtId="0" fontId="37" fillId="4" borderId="1">
      <alignment horizontal="right" vertical="center"/>
    </xf>
    <xf numFmtId="0" fontId="37" fillId="4" borderId="1">
      <alignment horizontal="right" vertical="center"/>
    </xf>
    <xf numFmtId="0" fontId="37" fillId="4" borderId="1">
      <alignment horizontal="right" vertical="center"/>
    </xf>
    <xf numFmtId="0" fontId="37" fillId="4" borderId="1">
      <alignment horizontal="right" vertical="center"/>
    </xf>
    <xf numFmtId="0" fontId="37" fillId="4" borderId="1">
      <alignment horizontal="right" vertical="center"/>
    </xf>
    <xf numFmtId="0" fontId="37" fillId="4" borderId="1">
      <alignment horizontal="right" vertical="center"/>
    </xf>
    <xf numFmtId="0" fontId="37" fillId="4" borderId="1">
      <alignment horizontal="right" vertical="center"/>
    </xf>
    <xf numFmtId="0" fontId="37" fillId="4" borderId="1">
      <alignment horizontal="right" vertical="center"/>
    </xf>
    <xf numFmtId="0" fontId="37" fillId="4" borderId="1">
      <alignment horizontal="right" vertical="center"/>
    </xf>
    <xf numFmtId="0" fontId="37" fillId="4" borderId="1">
      <alignment horizontal="right" vertical="center"/>
    </xf>
    <xf numFmtId="0" fontId="37" fillId="4" borderId="1">
      <alignment horizontal="right" vertical="center"/>
    </xf>
    <xf numFmtId="0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6">
      <alignment horizontal="right" vertical="center"/>
    </xf>
    <xf numFmtId="0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4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">
      <alignment horizontal="right" vertical="center"/>
    </xf>
    <xf numFmtId="0" fontId="36" fillId="3" borderId="17">
      <alignment horizontal="right" vertical="center"/>
    </xf>
    <xf numFmtId="0" fontId="36" fillId="3" borderId="14">
      <alignment horizontal="right" vertical="center"/>
    </xf>
    <xf numFmtId="4" fontId="36" fillId="3" borderId="14">
      <alignment horizontal="right" vertical="center"/>
    </xf>
    <xf numFmtId="4" fontId="36" fillId="3" borderId="14">
      <alignment horizontal="right" vertical="center"/>
    </xf>
    <xf numFmtId="4" fontId="36" fillId="3" borderId="14">
      <alignment horizontal="right" vertical="center"/>
    </xf>
    <xf numFmtId="4" fontId="36" fillId="3" borderId="14">
      <alignment horizontal="right" vertical="center"/>
    </xf>
    <xf numFmtId="4" fontId="36" fillId="3" borderId="14">
      <alignment horizontal="right" vertical="center"/>
    </xf>
    <xf numFmtId="4" fontId="36" fillId="3" borderId="14">
      <alignment horizontal="right" vertical="center"/>
    </xf>
    <xf numFmtId="4" fontId="36" fillId="3" borderId="14">
      <alignment horizontal="right" vertical="center"/>
    </xf>
    <xf numFmtId="4" fontId="36" fillId="3" borderId="14">
      <alignment horizontal="right" vertical="center"/>
    </xf>
    <xf numFmtId="4" fontId="36" fillId="3" borderId="14">
      <alignment horizontal="right" vertical="center"/>
    </xf>
    <xf numFmtId="4" fontId="36" fillId="3" borderId="14">
      <alignment horizontal="right" vertical="center"/>
    </xf>
    <xf numFmtId="0" fontId="36" fillId="3" borderId="14">
      <alignment horizontal="right" vertical="center"/>
    </xf>
    <xf numFmtId="0" fontId="36" fillId="3" borderId="14">
      <alignment horizontal="right" vertical="center"/>
    </xf>
    <xf numFmtId="0" fontId="36" fillId="3" borderId="14">
      <alignment horizontal="right" vertical="center"/>
    </xf>
    <xf numFmtId="0" fontId="36" fillId="3" borderId="14">
      <alignment horizontal="right" vertical="center"/>
    </xf>
    <xf numFmtId="0" fontId="36" fillId="3" borderId="14">
      <alignment horizontal="right" vertical="center"/>
    </xf>
    <xf numFmtId="0" fontId="36" fillId="3" borderId="14">
      <alignment horizontal="right" vertical="center"/>
    </xf>
    <xf numFmtId="0" fontId="36" fillId="3" borderId="14">
      <alignment horizontal="right" vertical="center"/>
    </xf>
    <xf numFmtId="0" fontId="36" fillId="3" borderId="14">
      <alignment horizontal="right" vertical="center"/>
    </xf>
    <xf numFmtId="0" fontId="36" fillId="3" borderId="14">
      <alignment horizontal="right" vertical="center"/>
    </xf>
    <xf numFmtId="0" fontId="36" fillId="3" borderId="14">
      <alignment horizontal="right" vertical="center"/>
    </xf>
    <xf numFmtId="0" fontId="36" fillId="3" borderId="18">
      <alignment horizontal="right" vertical="center"/>
    </xf>
    <xf numFmtId="4" fontId="36" fillId="3" borderId="18">
      <alignment horizontal="right" vertical="center"/>
    </xf>
    <xf numFmtId="4" fontId="36" fillId="3" borderId="18">
      <alignment horizontal="right" vertical="center"/>
    </xf>
    <xf numFmtId="4" fontId="36" fillId="3" borderId="18">
      <alignment horizontal="right" vertical="center"/>
    </xf>
    <xf numFmtId="4" fontId="36" fillId="3" borderId="18">
      <alignment horizontal="right" vertical="center"/>
    </xf>
    <xf numFmtId="4" fontId="36" fillId="3" borderId="18">
      <alignment horizontal="right" vertical="center"/>
    </xf>
    <xf numFmtId="4" fontId="36" fillId="3" borderId="18">
      <alignment horizontal="right" vertical="center"/>
    </xf>
    <xf numFmtId="4" fontId="36" fillId="3" borderId="18">
      <alignment horizontal="right" vertical="center"/>
    </xf>
    <xf numFmtId="4" fontId="36" fillId="3" borderId="18">
      <alignment horizontal="right" vertical="center"/>
    </xf>
    <xf numFmtId="4" fontId="36" fillId="3" borderId="18">
      <alignment horizontal="right" vertical="center"/>
    </xf>
    <xf numFmtId="4" fontId="36" fillId="3" borderId="18">
      <alignment horizontal="right" vertical="center"/>
    </xf>
    <xf numFmtId="4" fontId="36" fillId="3" borderId="18">
      <alignment horizontal="right" vertical="center"/>
    </xf>
    <xf numFmtId="4" fontId="36" fillId="3" borderId="18">
      <alignment horizontal="right" vertical="center"/>
    </xf>
    <xf numFmtId="0" fontId="36" fillId="3" borderId="18">
      <alignment horizontal="right" vertical="center"/>
    </xf>
    <xf numFmtId="0" fontId="36" fillId="3" borderId="18">
      <alignment horizontal="right" vertical="center"/>
    </xf>
    <xf numFmtId="0" fontId="36" fillId="3" borderId="18">
      <alignment horizontal="right" vertical="center"/>
    </xf>
    <xf numFmtId="0" fontId="36" fillId="3" borderId="18">
      <alignment horizontal="right" vertical="center"/>
    </xf>
    <xf numFmtId="0" fontId="36" fillId="3" borderId="18">
      <alignment horizontal="right" vertical="center"/>
    </xf>
    <xf numFmtId="0" fontId="36" fillId="3" borderId="18">
      <alignment horizontal="right" vertical="center"/>
    </xf>
    <xf numFmtId="0" fontId="36" fillId="3" borderId="18">
      <alignment horizontal="right" vertical="center"/>
    </xf>
    <xf numFmtId="0" fontId="36" fillId="3" borderId="18">
      <alignment horizontal="right" vertical="center"/>
    </xf>
    <xf numFmtId="0" fontId="36" fillId="3" borderId="18">
      <alignment horizontal="right" vertical="center"/>
    </xf>
    <xf numFmtId="0" fontId="36" fillId="3" borderId="18">
      <alignment horizontal="right" vertical="center"/>
    </xf>
    <xf numFmtId="0" fontId="36" fillId="3" borderId="18">
      <alignment horizontal="right" vertical="center"/>
    </xf>
    <xf numFmtId="0" fontId="36" fillId="3" borderId="18">
      <alignment horizontal="right" vertical="center"/>
    </xf>
    <xf numFmtId="0" fontId="36" fillId="3" borderId="18">
      <alignment horizontal="right" vertical="center"/>
    </xf>
    <xf numFmtId="4" fontId="36" fillId="3" borderId="18">
      <alignment horizontal="right" vertical="center"/>
    </xf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5" borderId="0" applyNumberFormat="0" applyBorder="0" applyAlignment="0" applyProtection="0"/>
    <xf numFmtId="0" fontId="38" fillId="57" borderId="19" applyNumberFormat="0" applyAlignment="0" applyProtection="0"/>
    <xf numFmtId="0" fontId="38" fillId="57" borderId="19" applyNumberFormat="0" applyAlignment="0" applyProtection="0"/>
    <xf numFmtId="0" fontId="38" fillId="57" borderId="19" applyNumberFormat="0" applyAlignment="0" applyProtection="0"/>
    <xf numFmtId="0" fontId="38" fillId="57" borderId="19" applyNumberFormat="0" applyAlignment="0" applyProtection="0"/>
    <xf numFmtId="0" fontId="38" fillId="57" borderId="19" applyNumberFormat="0" applyAlignment="0" applyProtection="0"/>
    <xf numFmtId="0" fontId="38" fillId="57" borderId="19" applyNumberFormat="0" applyAlignment="0" applyProtection="0"/>
    <xf numFmtId="0" fontId="39" fillId="57" borderId="19" applyNumberFormat="0" applyAlignment="0" applyProtection="0"/>
    <xf numFmtId="0" fontId="39" fillId="57" borderId="19" applyNumberFormat="0" applyAlignment="0" applyProtection="0"/>
    <xf numFmtId="0" fontId="39" fillId="57" borderId="19" applyNumberFormat="0" applyAlignment="0" applyProtection="0"/>
    <xf numFmtId="0" fontId="39" fillId="57" borderId="19" applyNumberFormat="0" applyAlignment="0" applyProtection="0"/>
    <xf numFmtId="0" fontId="39" fillId="57" borderId="19" applyNumberFormat="0" applyAlignment="0" applyProtection="0"/>
    <xf numFmtId="0" fontId="39" fillId="57" borderId="19" applyNumberFormat="0" applyAlignment="0" applyProtection="0"/>
    <xf numFmtId="0" fontId="38" fillId="57" borderId="19" applyNumberFormat="0" applyAlignment="0" applyProtection="0"/>
    <xf numFmtId="0" fontId="38" fillId="57" borderId="19" applyNumberFormat="0" applyAlignment="0" applyProtection="0"/>
    <xf numFmtId="0" fontId="38" fillId="57" borderId="19" applyNumberFormat="0" applyAlignment="0" applyProtection="0"/>
    <xf numFmtId="0" fontId="38" fillId="57" borderId="19" applyNumberFormat="0" applyAlignment="0" applyProtection="0"/>
    <xf numFmtId="0" fontId="38" fillId="57" borderId="19" applyNumberFormat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1" fillId="39" borderId="0" applyNumberFormat="0" applyBorder="0" applyAlignment="0" applyProtection="0"/>
    <xf numFmtId="0" fontId="42" fillId="57" borderId="20" applyNumberFormat="0" applyAlignment="0" applyProtection="0"/>
    <xf numFmtId="0" fontId="42" fillId="57" borderId="20" applyNumberFormat="0" applyAlignment="0" applyProtection="0"/>
    <xf numFmtId="0" fontId="42" fillId="57" borderId="20" applyNumberFormat="0" applyAlignment="0" applyProtection="0"/>
    <xf numFmtId="0" fontId="42" fillId="57" borderId="20" applyNumberFormat="0" applyAlignment="0" applyProtection="0"/>
    <xf numFmtId="0" fontId="42" fillId="57" borderId="20" applyNumberFormat="0" applyAlignment="0" applyProtection="0"/>
    <xf numFmtId="0" fontId="42" fillId="57" borderId="20" applyNumberFormat="0" applyAlignment="0" applyProtection="0"/>
    <xf numFmtId="0" fontId="42" fillId="57" borderId="20" applyNumberFormat="0" applyAlignment="0" applyProtection="0"/>
    <xf numFmtId="0" fontId="42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2" fillId="57" borderId="20" applyNumberFormat="0" applyAlignment="0" applyProtection="0"/>
    <xf numFmtId="0" fontId="42" fillId="57" borderId="20" applyNumberFormat="0" applyAlignment="0" applyProtection="0"/>
    <xf numFmtId="0" fontId="42" fillId="57" borderId="20" applyNumberFormat="0" applyAlignment="0" applyProtection="0"/>
    <xf numFmtId="0" fontId="42" fillId="57" borderId="20" applyNumberFormat="0" applyAlignment="0" applyProtection="0"/>
    <xf numFmtId="0" fontId="42" fillId="57" borderId="20" applyNumberFormat="0" applyAlignment="0" applyProtection="0"/>
    <xf numFmtId="0" fontId="42" fillId="57" borderId="20" applyNumberFormat="0" applyAlignment="0" applyProtection="0"/>
    <xf numFmtId="0" fontId="42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3" fillId="57" borderId="20" applyNumberFormat="0" applyAlignment="0" applyProtection="0"/>
    <xf numFmtId="0" fontId="44" fillId="58" borderId="21" applyNumberFormat="0" applyAlignment="0" applyProtection="0"/>
    <xf numFmtId="0" fontId="44" fillId="58" borderId="21" applyNumberFormat="0" applyAlignment="0" applyProtection="0"/>
    <xf numFmtId="0" fontId="45" fillId="58" borderId="21" applyNumberFormat="0" applyAlignment="0" applyProtection="0"/>
    <xf numFmtId="189" fontId="46" fillId="0" borderId="0" applyFont="0" applyFill="0" applyBorder="0" applyAlignment="0" applyProtection="0"/>
    <xf numFmtId="189" fontId="47" fillId="0" borderId="0" applyFont="0" applyFill="0" applyBorder="0" applyAlignment="0" applyProtection="0"/>
    <xf numFmtId="0" fontId="36" fillId="0" borderId="0" applyNumberFormat="0">
      <alignment horizontal="right"/>
    </xf>
    <xf numFmtId="0" fontId="48" fillId="0" borderId="0">
      <alignment horizontal="left" vertical="center" indent="1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3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32" fillId="0" borderId="0"/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0" borderId="22">
      <alignment horizontal="left" vertical="center" wrapText="1" indent="2"/>
    </xf>
    <xf numFmtId="0" fontId="7" fillId="4" borderId="14">
      <alignment horizontal="left" vertical="center"/>
    </xf>
    <xf numFmtId="0" fontId="7" fillId="4" borderId="14">
      <alignment horizontal="left" vertical="center"/>
    </xf>
    <xf numFmtId="0" fontId="7" fillId="4" borderId="14">
      <alignment horizontal="left" vertical="center"/>
    </xf>
    <xf numFmtId="0" fontId="7" fillId="4" borderId="14">
      <alignment horizontal="left" vertical="center"/>
    </xf>
    <xf numFmtId="0" fontId="7" fillId="4" borderId="14">
      <alignment horizontal="left" vertical="center"/>
    </xf>
    <xf numFmtId="0" fontId="7" fillId="4" borderId="14">
      <alignment horizontal="left" vertical="center"/>
    </xf>
    <xf numFmtId="0" fontId="7" fillId="4" borderId="14">
      <alignment horizontal="left" vertical="center"/>
    </xf>
    <xf numFmtId="0" fontId="7" fillId="4" borderId="14">
      <alignment horizontal="left" vertical="center"/>
    </xf>
    <xf numFmtId="0" fontId="7" fillId="4" borderId="14">
      <alignment horizontal="left" vertical="center"/>
    </xf>
    <xf numFmtId="0" fontId="7" fillId="4" borderId="14">
      <alignment horizontal="left" vertical="center"/>
    </xf>
    <xf numFmtId="0" fontId="36" fillId="0" borderId="23">
      <alignment horizontal="left" vertical="top" wrapText="1"/>
    </xf>
    <xf numFmtId="0" fontId="49" fillId="43" borderId="20" applyNumberFormat="0" applyAlignment="0" applyProtection="0"/>
    <xf numFmtId="0" fontId="49" fillId="43" borderId="20" applyNumberFormat="0" applyAlignment="0" applyProtection="0"/>
    <xf numFmtId="0" fontId="49" fillId="43" borderId="20" applyNumberFormat="0" applyAlignment="0" applyProtection="0"/>
    <xf numFmtId="0" fontId="49" fillId="43" borderId="20" applyNumberFormat="0" applyAlignment="0" applyProtection="0"/>
    <xf numFmtId="0" fontId="49" fillId="43" borderId="20" applyNumberFormat="0" applyAlignment="0" applyProtection="0"/>
    <xf numFmtId="0" fontId="49" fillId="43" borderId="20" applyNumberFormat="0" applyAlignment="0" applyProtection="0"/>
    <xf numFmtId="0" fontId="49" fillId="43" borderId="20" applyNumberFormat="0" applyAlignment="0" applyProtection="0"/>
    <xf numFmtId="0" fontId="49" fillId="43" borderId="20" applyNumberFormat="0" applyAlignment="0" applyProtection="0"/>
    <xf numFmtId="0" fontId="49" fillId="43" borderId="20" applyNumberFormat="0" applyAlignment="0" applyProtection="0"/>
    <xf numFmtId="0" fontId="49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49" fillId="43" borderId="20" applyNumberFormat="0" applyAlignment="0" applyProtection="0"/>
    <xf numFmtId="0" fontId="49" fillId="43" borderId="20" applyNumberFormat="0" applyAlignment="0" applyProtection="0"/>
    <xf numFmtId="0" fontId="49" fillId="43" borderId="20" applyNumberFormat="0" applyAlignment="0" applyProtection="0"/>
    <xf numFmtId="0" fontId="49" fillId="43" borderId="20" applyNumberFormat="0" applyAlignment="0" applyProtection="0"/>
    <xf numFmtId="0" fontId="49" fillId="43" borderId="20" applyNumberFormat="0" applyAlignment="0" applyProtection="0"/>
    <xf numFmtId="0" fontId="49" fillId="43" borderId="20" applyNumberFormat="0" applyAlignment="0" applyProtection="0"/>
    <xf numFmtId="0" fontId="49" fillId="43" borderId="20" applyNumberFormat="0" applyAlignment="0" applyProtection="0"/>
    <xf numFmtId="0" fontId="6" fillId="0" borderId="4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59" fillId="0" borderId="26" applyNumberFormat="0" applyFill="0" applyAlignment="0" applyProtection="0"/>
    <xf numFmtId="0" fontId="60" fillId="0" borderId="26" applyNumberFormat="0" applyFill="0" applyAlignment="0" applyProtection="0"/>
    <xf numFmtId="0" fontId="61" fillId="0" borderId="27" applyNumberFormat="0" applyFill="0" applyAlignment="0" applyProtection="0"/>
    <xf numFmtId="0" fontId="61" fillId="0" borderId="27" applyNumberFormat="0" applyFill="0" applyAlignment="0" applyProtection="0"/>
    <xf numFmtId="0" fontId="62" fillId="0" borderId="27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50" fillId="43" borderId="20" applyNumberFormat="0" applyAlignment="0" applyProtection="0"/>
    <xf numFmtId="0" fontId="49" fillId="43" borderId="20" applyNumberFormat="0" applyAlignment="0" applyProtection="0"/>
    <xf numFmtId="0" fontId="7" fillId="0" borderId="0" applyBorder="0">
      <alignment horizontal="right" vertical="center"/>
    </xf>
    <xf numFmtId="4" fontId="7" fillId="0" borderId="0" applyBorder="0">
      <alignment horizontal="right" vertical="center"/>
    </xf>
    <xf numFmtId="0" fontId="7" fillId="0" borderId="0" applyBorder="0">
      <alignment horizontal="right" vertical="center"/>
    </xf>
    <xf numFmtId="0" fontId="7" fillId="0" borderId="0" applyBorder="0">
      <alignment horizontal="right" vertical="center"/>
    </xf>
    <xf numFmtId="0" fontId="7" fillId="0" borderId="3">
      <alignment horizontal="right" vertical="center"/>
    </xf>
    <xf numFmtId="0" fontId="7" fillId="0" borderId="1">
      <alignment horizontal="right" vertical="center"/>
    </xf>
    <xf numFmtId="4" fontId="7" fillId="0" borderId="1">
      <alignment horizontal="right" vertical="center"/>
    </xf>
    <xf numFmtId="4" fontId="7" fillId="0" borderId="1">
      <alignment horizontal="right" vertical="center"/>
    </xf>
    <xf numFmtId="4" fontId="7" fillId="0" borderId="1">
      <alignment horizontal="right" vertical="center"/>
    </xf>
    <xf numFmtId="4" fontId="7" fillId="0" borderId="1">
      <alignment horizontal="right" vertical="center"/>
    </xf>
    <xf numFmtId="4" fontId="7" fillId="0" borderId="1">
      <alignment horizontal="right" vertical="center"/>
    </xf>
    <xf numFmtId="4" fontId="7" fillId="0" borderId="1">
      <alignment horizontal="right" vertical="center"/>
    </xf>
    <xf numFmtId="4" fontId="7" fillId="0" borderId="1">
      <alignment horizontal="right" vertical="center"/>
    </xf>
    <xf numFmtId="4" fontId="7" fillId="0" borderId="1">
      <alignment horizontal="right" vertical="center"/>
    </xf>
    <xf numFmtId="4" fontId="7" fillId="0" borderId="1">
      <alignment horizontal="right" vertical="center"/>
    </xf>
    <xf numFmtId="4" fontId="7" fillId="0" borderId="1">
      <alignment horizontal="right" vertical="center"/>
    </xf>
    <xf numFmtId="4" fontId="7" fillId="0" borderId="1">
      <alignment horizontal="right" vertical="center"/>
    </xf>
    <xf numFmtId="4" fontId="7" fillId="0" borderId="1">
      <alignment horizontal="right" vertical="center"/>
    </xf>
    <xf numFmtId="0" fontId="7" fillId="0" borderId="1">
      <alignment horizontal="right" vertical="center"/>
    </xf>
    <xf numFmtId="0" fontId="7" fillId="0" borderId="1">
      <alignment horizontal="right" vertical="center"/>
    </xf>
    <xf numFmtId="0" fontId="7" fillId="0" borderId="1">
      <alignment horizontal="right" vertical="center"/>
    </xf>
    <xf numFmtId="0" fontId="7" fillId="0" borderId="1">
      <alignment horizontal="right" vertical="center"/>
    </xf>
    <xf numFmtId="0" fontId="7" fillId="0" borderId="1">
      <alignment horizontal="right" vertical="center"/>
    </xf>
    <xf numFmtId="0" fontId="7" fillId="0" borderId="1">
      <alignment horizontal="right" vertical="center"/>
    </xf>
    <xf numFmtId="0" fontId="7" fillId="0" borderId="1">
      <alignment horizontal="right" vertical="center"/>
    </xf>
    <xf numFmtId="0" fontId="7" fillId="0" borderId="1">
      <alignment horizontal="right" vertical="center"/>
    </xf>
    <xf numFmtId="0" fontId="7" fillId="0" borderId="1">
      <alignment horizontal="right" vertical="center"/>
    </xf>
    <xf numFmtId="0" fontId="7" fillId="0" borderId="1">
      <alignment horizontal="right" vertical="center"/>
    </xf>
    <xf numFmtId="0" fontId="7" fillId="0" borderId="1">
      <alignment horizontal="right" vertical="center"/>
    </xf>
    <xf numFmtId="0" fontId="7" fillId="0" borderId="1">
      <alignment horizontal="right" vertical="center"/>
    </xf>
    <xf numFmtId="0" fontId="7" fillId="0" borderId="16">
      <alignment horizontal="right" vertical="center"/>
    </xf>
    <xf numFmtId="1" fontId="64" fillId="4" borderId="0" applyBorder="0">
      <alignment horizontal="right" vertical="center"/>
    </xf>
    <xf numFmtId="0" fontId="6" fillId="59" borderId="1"/>
    <xf numFmtId="0" fontId="65" fillId="0" borderId="28" applyNumberFormat="0" applyFill="0" applyAlignment="0" applyProtection="0"/>
    <xf numFmtId="0" fontId="65" fillId="0" borderId="28" applyNumberFormat="0" applyFill="0" applyAlignment="0" applyProtection="0"/>
    <xf numFmtId="0" fontId="66" fillId="0" borderId="28" applyNumberFormat="0" applyFill="0" applyAlignment="0" applyProtection="0"/>
    <xf numFmtId="0" fontId="67" fillId="60" borderId="0" applyNumberFormat="0" applyBorder="0" applyAlignment="0" applyProtection="0"/>
    <xf numFmtId="0" fontId="67" fillId="60" borderId="0" applyNumberFormat="0" applyBorder="0" applyAlignment="0" applyProtection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47" fillId="0" borderId="0"/>
    <xf numFmtId="4" fontId="6" fillId="0" borderId="0"/>
    <xf numFmtId="4" fontId="6" fillId="0" borderId="0"/>
    <xf numFmtId="4" fontId="68" fillId="0" borderId="0"/>
    <xf numFmtId="4" fontId="6" fillId="0" borderId="0"/>
    <xf numFmtId="4" fontId="6" fillId="0" borderId="0"/>
    <xf numFmtId="4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9" fillId="0" borderId="0"/>
    <xf numFmtId="0" fontId="32" fillId="0" borderId="0"/>
    <xf numFmtId="0" fontId="32" fillId="0" borderId="0"/>
    <xf numFmtId="4" fontId="7" fillId="0" borderId="0" applyFill="0" applyBorder="0" applyProtection="0">
      <alignment horizontal="right" vertical="center"/>
    </xf>
    <xf numFmtId="4" fontId="7" fillId="0" borderId="0" applyFill="0" applyBorder="0" applyProtection="0">
      <alignment horizontal="right" vertical="center"/>
    </xf>
    <xf numFmtId="4" fontId="7" fillId="0" borderId="1" applyFill="0" applyBorder="0" applyProtection="0">
      <alignment horizontal="right" vertical="center"/>
    </xf>
    <xf numFmtId="4" fontId="7" fillId="0" borderId="1" applyFill="0" applyBorder="0" applyProtection="0">
      <alignment horizontal="right" vertical="center"/>
    </xf>
    <xf numFmtId="4" fontId="7" fillId="0" borderId="1" applyFill="0" applyBorder="0" applyProtection="0">
      <alignment horizontal="right" vertical="center"/>
    </xf>
    <xf numFmtId="4" fontId="7" fillId="0" borderId="1" applyFill="0" applyBorder="0" applyProtection="0">
      <alignment horizontal="right" vertical="center"/>
    </xf>
    <xf numFmtId="4" fontId="7" fillId="0" borderId="1" applyFill="0" applyBorder="0" applyProtection="0">
      <alignment horizontal="right" vertical="center"/>
    </xf>
    <xf numFmtId="4" fontId="7" fillId="0" borderId="1" applyFill="0" applyBorder="0" applyProtection="0">
      <alignment horizontal="right" vertical="center"/>
    </xf>
    <xf numFmtId="4" fontId="7" fillId="0" borderId="1" applyFill="0" applyBorder="0" applyProtection="0">
      <alignment horizontal="right" vertical="center"/>
    </xf>
    <xf numFmtId="4" fontId="7" fillId="0" borderId="1" applyFill="0" applyBorder="0" applyProtection="0">
      <alignment horizontal="right" vertical="center"/>
    </xf>
    <xf numFmtId="4" fontId="7" fillId="0" borderId="1" applyFill="0" applyBorder="0" applyProtection="0">
      <alignment horizontal="right" vertical="center"/>
    </xf>
    <xf numFmtId="4" fontId="7" fillId="0" borderId="1" applyFill="0" applyBorder="0" applyProtection="0">
      <alignment horizontal="right" vertical="center"/>
    </xf>
    <xf numFmtId="4" fontId="7" fillId="0" borderId="1" applyFill="0" applyBorder="0" applyProtection="0">
      <alignment horizontal="right" vertical="center"/>
    </xf>
    <xf numFmtId="4" fontId="7" fillId="0" borderId="1" applyFill="0" applyBorder="0" applyProtection="0">
      <alignment horizontal="right" vertical="center"/>
    </xf>
    <xf numFmtId="4" fontId="7" fillId="0" borderId="1" applyFill="0" applyBorder="0" applyProtection="0">
      <alignment horizontal="right" vertical="center"/>
    </xf>
    <xf numFmtId="0" fontId="8" fillId="0" borderId="0" applyNumberFormat="0" applyFill="0" applyBorder="0" applyProtection="0">
      <alignment horizontal="left" vertical="center"/>
    </xf>
    <xf numFmtId="49" fontId="8" fillId="0" borderId="1" applyNumberFormat="0" applyFill="0" applyBorder="0" applyProtection="0">
      <alignment horizontal="left" vertical="center"/>
    </xf>
    <xf numFmtId="49" fontId="8" fillId="0" borderId="1" applyNumberFormat="0" applyFill="0" applyBorder="0" applyProtection="0">
      <alignment horizontal="left" vertical="center"/>
    </xf>
    <xf numFmtId="49" fontId="8" fillId="0" borderId="1" applyNumberFormat="0" applyFill="0" applyBorder="0" applyProtection="0">
      <alignment horizontal="left" vertical="center"/>
    </xf>
    <xf numFmtId="49" fontId="8" fillId="0" borderId="1" applyNumberFormat="0" applyFill="0" applyBorder="0" applyProtection="0">
      <alignment horizontal="left" vertical="center"/>
    </xf>
    <xf numFmtId="49" fontId="8" fillId="0" borderId="1" applyNumberFormat="0" applyFill="0" applyBorder="0" applyProtection="0">
      <alignment horizontal="left" vertical="center"/>
    </xf>
    <xf numFmtId="49" fontId="8" fillId="0" borderId="1" applyNumberFormat="0" applyFill="0" applyBorder="0" applyProtection="0">
      <alignment horizontal="left" vertical="center"/>
    </xf>
    <xf numFmtId="49" fontId="8" fillId="0" borderId="1" applyNumberFormat="0" applyFill="0" applyBorder="0" applyProtection="0">
      <alignment horizontal="left" vertical="center"/>
    </xf>
    <xf numFmtId="49" fontId="8" fillId="0" borderId="1" applyNumberFormat="0" applyFill="0" applyBorder="0" applyProtection="0">
      <alignment horizontal="left" vertical="center"/>
    </xf>
    <xf numFmtId="49" fontId="8" fillId="0" borderId="1" applyNumberFormat="0" applyFill="0" applyBorder="0" applyProtection="0">
      <alignment horizontal="left" vertical="center"/>
    </xf>
    <xf numFmtId="49" fontId="8" fillId="0" borderId="1" applyNumberFormat="0" applyFill="0" applyBorder="0" applyProtection="0">
      <alignment horizontal="left" vertical="center"/>
    </xf>
    <xf numFmtId="49" fontId="8" fillId="0" borderId="1" applyNumberFormat="0" applyFill="0" applyBorder="0" applyProtection="0">
      <alignment horizontal="left" vertical="center"/>
    </xf>
    <xf numFmtId="49" fontId="8" fillId="0" borderId="1" applyNumberFormat="0" applyFill="0" applyBorder="0" applyProtection="0">
      <alignment horizontal="left" vertical="center"/>
    </xf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4" fontId="6" fillId="61" borderId="0" applyNumberFormat="0" applyFont="0" applyBorder="0" applyAlignment="0" applyProtection="0"/>
    <xf numFmtId="4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46" fillId="2" borderId="0" applyNumberFormat="0" applyFont="0" applyBorder="0" applyAlignment="0" applyProtection="0"/>
    <xf numFmtId="0" fontId="47" fillId="2" borderId="0" applyNumberFormat="0" applyFont="0" applyBorder="0" applyAlignment="0" applyProtection="0"/>
    <xf numFmtId="4" fontId="6" fillId="0" borderId="0"/>
    <xf numFmtId="0" fontId="33" fillId="62" borderId="29" applyNumberFormat="0" applyFont="0" applyAlignment="0" applyProtection="0"/>
    <xf numFmtId="0" fontId="33" fillId="62" borderId="29" applyNumberFormat="0" applyFont="0" applyAlignment="0" applyProtection="0"/>
    <xf numFmtId="0" fontId="33" fillId="62" borderId="29" applyNumberFormat="0" applyFont="0" applyAlignment="0" applyProtection="0"/>
    <xf numFmtId="0" fontId="33" fillId="62" borderId="29" applyNumberFormat="0" applyFont="0" applyAlignment="0" applyProtection="0"/>
    <xf numFmtId="0" fontId="33" fillId="62" borderId="29" applyNumberFormat="0" applyFont="0" applyAlignment="0" applyProtection="0"/>
    <xf numFmtId="0" fontId="33" fillId="62" borderId="29" applyNumberFormat="0" applyFont="0" applyAlignment="0" applyProtection="0"/>
    <xf numFmtId="0" fontId="33" fillId="62" borderId="29" applyNumberFormat="0" applyFont="0" applyAlignment="0" applyProtection="0"/>
    <xf numFmtId="0" fontId="33" fillId="62" borderId="29" applyNumberFormat="0" applyFont="0" applyAlignment="0" applyProtection="0"/>
    <xf numFmtId="0" fontId="33" fillId="62" borderId="29" applyNumberFormat="0" applyFont="0" applyAlignment="0" applyProtection="0"/>
    <xf numFmtId="0" fontId="33" fillId="62" borderId="29" applyNumberFormat="0" applyFont="0" applyAlignment="0" applyProtection="0"/>
    <xf numFmtId="0" fontId="33" fillId="62" borderId="29" applyNumberFormat="0" applyFont="0" applyAlignment="0" applyProtection="0"/>
    <xf numFmtId="0" fontId="33" fillId="62" borderId="29" applyNumberFormat="0" applyFont="0" applyAlignment="0" applyProtection="0"/>
    <xf numFmtId="0" fontId="33" fillId="62" borderId="29" applyNumberFormat="0" applyFont="0" applyAlignment="0" applyProtection="0"/>
    <xf numFmtId="0" fontId="33" fillId="62" borderId="29" applyNumberFormat="0" applyFont="0" applyAlignment="0" applyProtection="0"/>
    <xf numFmtId="0" fontId="33" fillId="62" borderId="29" applyNumberFormat="0" applyFont="0" applyAlignment="0" applyProtection="0"/>
    <xf numFmtId="0" fontId="33" fillId="62" borderId="29" applyNumberFormat="0" applyFont="0" applyAlignment="0" applyProtection="0"/>
    <xf numFmtId="0" fontId="6" fillId="62" borderId="29" applyNumberFormat="0" applyFont="0" applyAlignment="0" applyProtection="0"/>
    <xf numFmtId="0" fontId="6" fillId="62" borderId="29" applyNumberFormat="0" applyFont="0" applyAlignment="0" applyProtection="0"/>
    <xf numFmtId="0" fontId="6" fillId="62" borderId="29" applyNumberFormat="0" applyFont="0" applyAlignment="0" applyProtection="0"/>
    <xf numFmtId="0" fontId="6" fillId="62" borderId="29" applyNumberFormat="0" applyFont="0" applyAlignment="0" applyProtection="0"/>
    <xf numFmtId="0" fontId="6" fillId="62" borderId="29" applyNumberFormat="0" applyFont="0" applyAlignment="0" applyProtection="0"/>
    <xf numFmtId="0" fontId="6" fillId="62" borderId="29" applyNumberFormat="0" applyFont="0" applyAlignment="0" applyProtection="0"/>
    <xf numFmtId="0" fontId="6" fillId="62" borderId="29" applyNumberFormat="0" applyFont="0" applyAlignment="0" applyProtection="0"/>
    <xf numFmtId="0" fontId="6" fillId="62" borderId="29" applyNumberFormat="0" applyFont="0" applyAlignment="0" applyProtection="0"/>
    <xf numFmtId="0" fontId="39" fillId="57" borderId="19" applyNumberFormat="0" applyAlignment="0" applyProtection="0"/>
    <xf numFmtId="0" fontId="39" fillId="57" borderId="19" applyNumberFormat="0" applyAlignment="0" applyProtection="0"/>
    <xf numFmtId="0" fontId="39" fillId="57" borderId="19" applyNumberFormat="0" applyAlignment="0" applyProtection="0"/>
    <xf numFmtId="0" fontId="39" fillId="57" borderId="19" applyNumberFormat="0" applyAlignment="0" applyProtection="0"/>
    <xf numFmtId="0" fontId="39" fillId="57" borderId="19" applyNumberFormat="0" applyAlignment="0" applyProtection="0"/>
    <xf numFmtId="0" fontId="39" fillId="57" borderId="19" applyNumberFormat="0" applyAlignment="0" applyProtection="0"/>
    <xf numFmtId="0" fontId="39" fillId="57" borderId="19" applyNumberFormat="0" applyAlignment="0" applyProtection="0"/>
    <xf numFmtId="0" fontId="39" fillId="57" borderId="19" applyNumberFormat="0" applyAlignment="0" applyProtection="0"/>
    <xf numFmtId="0" fontId="39" fillId="57" borderId="19" applyNumberFormat="0" applyAlignment="0" applyProtection="0"/>
    <xf numFmtId="0" fontId="39" fillId="57" borderId="19" applyNumberFormat="0" applyAlignment="0" applyProtection="0"/>
    <xf numFmtId="0" fontId="39" fillId="57" borderId="19" applyNumberFormat="0" applyAlignment="0" applyProtection="0"/>
    <xf numFmtId="0" fontId="39" fillId="57" borderId="19" applyNumberFormat="0" applyAlignment="0" applyProtection="0"/>
    <xf numFmtId="190" fontId="7" fillId="63" borderId="1" applyNumberFormat="0" applyFont="0" applyBorder="0" applyAlignment="0" applyProtection="0">
      <alignment horizontal="right" vertical="center"/>
    </xf>
    <xf numFmtId="190" fontId="7" fillId="63" borderId="1" applyNumberFormat="0" applyFont="0" applyBorder="0" applyAlignment="0" applyProtection="0">
      <alignment horizontal="right" vertical="center"/>
    </xf>
    <xf numFmtId="190" fontId="7" fillId="63" borderId="1" applyNumberFormat="0" applyFont="0" applyBorder="0" applyAlignment="0" applyProtection="0">
      <alignment horizontal="right" vertical="center"/>
    </xf>
    <xf numFmtId="190" fontId="7" fillId="63" borderId="1" applyNumberFormat="0" applyFont="0" applyBorder="0" applyAlignment="0" applyProtection="0">
      <alignment horizontal="right" vertical="center"/>
    </xf>
    <xf numFmtId="190" fontId="7" fillId="63" borderId="1" applyNumberFormat="0" applyFont="0" applyBorder="0" applyAlignment="0" applyProtection="0">
      <alignment horizontal="right" vertical="center"/>
    </xf>
    <xf numFmtId="190" fontId="7" fillId="63" borderId="1" applyNumberFormat="0" applyFont="0" applyBorder="0" applyAlignment="0" applyProtection="0">
      <alignment horizontal="right" vertical="center"/>
    </xf>
    <xf numFmtId="190" fontId="7" fillId="63" borderId="1" applyNumberFormat="0" applyFont="0" applyBorder="0" applyAlignment="0" applyProtection="0">
      <alignment horizontal="right" vertical="center"/>
    </xf>
    <xf numFmtId="190" fontId="7" fillId="63" borderId="1" applyNumberFormat="0" applyFont="0" applyBorder="0" applyAlignment="0" applyProtection="0">
      <alignment horizontal="right" vertical="center"/>
    </xf>
    <xf numFmtId="190" fontId="7" fillId="63" borderId="1" applyNumberFormat="0" applyFont="0" applyBorder="0" applyAlignment="0" applyProtection="0">
      <alignment horizontal="right" vertical="center"/>
    </xf>
    <xf numFmtId="190" fontId="7" fillId="63" borderId="1" applyNumberFormat="0" applyFont="0" applyBorder="0" applyAlignment="0" applyProtection="0">
      <alignment horizontal="right" vertical="center"/>
    </xf>
    <xf numFmtId="190" fontId="7" fillId="63" borderId="1" applyNumberFormat="0" applyFont="0" applyBorder="0" applyAlignment="0" applyProtection="0">
      <alignment horizontal="right" vertical="center"/>
    </xf>
    <xf numFmtId="190" fontId="7" fillId="63" borderId="1" applyNumberFormat="0" applyFont="0" applyBorder="0" applyAlignment="0" applyProtection="0">
      <alignment horizontal="right" vertical="center"/>
    </xf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41" fillId="39" borderId="0" applyNumberFormat="0" applyBorder="0" applyAlignment="0" applyProtection="0"/>
    <xf numFmtId="0" fontId="7" fillId="61" borderId="1"/>
    <xf numFmtId="4" fontId="7" fillId="61" borderId="1"/>
    <xf numFmtId="4" fontId="7" fillId="61" borderId="1"/>
    <xf numFmtId="4" fontId="7" fillId="61" borderId="1"/>
    <xf numFmtId="4" fontId="7" fillId="61" borderId="1"/>
    <xf numFmtId="4" fontId="7" fillId="61" borderId="1"/>
    <xf numFmtId="4" fontId="7" fillId="61" borderId="1"/>
    <xf numFmtId="4" fontId="7" fillId="61" borderId="1"/>
    <xf numFmtId="4" fontId="7" fillId="61" borderId="1"/>
    <xf numFmtId="4" fontId="7" fillId="61" borderId="1"/>
    <xf numFmtId="4" fontId="7" fillId="61" borderId="1"/>
    <xf numFmtId="4" fontId="7" fillId="61" borderId="1"/>
    <xf numFmtId="4" fontId="7" fillId="61" borderId="1"/>
    <xf numFmtId="0" fontId="7" fillId="61" borderId="1"/>
    <xf numFmtId="0" fontId="7" fillId="61" borderId="1"/>
    <xf numFmtId="0" fontId="7" fillId="61" borderId="1"/>
    <xf numFmtId="0" fontId="7" fillId="61" borderId="1"/>
    <xf numFmtId="0" fontId="7" fillId="61" borderId="1"/>
    <xf numFmtId="0" fontId="7" fillId="61" borderId="1"/>
    <xf numFmtId="0" fontId="7" fillId="61" borderId="1"/>
    <xf numFmtId="0" fontId="7" fillId="61" borderId="1"/>
    <xf numFmtId="0" fontId="7" fillId="61" borderId="1"/>
    <xf numFmtId="0" fontId="7" fillId="61" borderId="1"/>
    <xf numFmtId="0" fontId="7" fillId="61" borderId="1"/>
    <xf numFmtId="0" fontId="7" fillId="61" borderId="1"/>
    <xf numFmtId="0" fontId="7" fillId="61" borderId="1"/>
    <xf numFmtId="0" fontId="7" fillId="61" borderId="16"/>
    <xf numFmtId="0" fontId="32" fillId="0" borderId="0"/>
    <xf numFmtId="0" fontId="32" fillId="0" borderId="0"/>
    <xf numFmtId="0" fontId="32" fillId="0" borderId="0"/>
    <xf numFmtId="0" fontId="32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72" fillId="0" borderId="0" applyNumberFormat="0" applyFill="0" applyBorder="0" applyAlignment="0" applyProtection="0"/>
    <xf numFmtId="0" fontId="58" fillId="0" borderId="25" applyNumberFormat="0" applyFill="0" applyAlignment="0" applyProtection="0"/>
    <xf numFmtId="0" fontId="60" fillId="0" borderId="26" applyNumberFormat="0" applyFill="0" applyAlignment="0" applyProtection="0"/>
    <xf numFmtId="0" fontId="62" fillId="0" borderId="27" applyNumberFormat="0" applyFill="0" applyAlignment="0" applyProtection="0"/>
    <xf numFmtId="0" fontId="62" fillId="0" borderId="0" applyNumberFormat="0" applyFill="0" applyBorder="0" applyAlignment="0" applyProtection="0"/>
    <xf numFmtId="0" fontId="66" fillId="0" borderId="2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5" fillId="58" borderId="21" applyNumberFormat="0" applyAlignment="0" applyProtection="0"/>
    <xf numFmtId="0" fontId="31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" fillId="0" borderId="0"/>
    <xf numFmtId="0" fontId="1" fillId="0" borderId="0"/>
  </cellStyleXfs>
  <cellXfs count="101">
    <xf numFmtId="0" fontId="0" fillId="0" borderId="0" xfId="0"/>
    <xf numFmtId="0" fontId="9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166" fontId="10" fillId="0" borderId="0" xfId="0" applyNumberFormat="1" applyFont="1"/>
    <xf numFmtId="169" fontId="10" fillId="0" borderId="0" xfId="3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0" fillId="0" borderId="0" xfId="3" applyNumberFormat="1" applyFont="1"/>
    <xf numFmtId="0" fontId="10" fillId="5" borderId="0" xfId="0" applyFont="1" applyFill="1"/>
    <xf numFmtId="10" fontId="10" fillId="0" borderId="0" xfId="3" applyNumberFormat="1" applyFont="1"/>
    <xf numFmtId="0" fontId="9" fillId="0" borderId="0" xfId="0" applyFont="1"/>
    <xf numFmtId="0" fontId="10" fillId="0" borderId="0" xfId="0" applyFont="1" applyFill="1"/>
    <xf numFmtId="0" fontId="11" fillId="0" borderId="0" xfId="0" applyFont="1"/>
    <xf numFmtId="166" fontId="10" fillId="0" borderId="0" xfId="0" applyNumberFormat="1" applyFont="1" applyAlignment="1">
      <alignment horizontal="right"/>
    </xf>
    <xf numFmtId="166" fontId="10" fillId="0" borderId="0" xfId="0" applyNumberFormat="1" applyFont="1" applyFill="1"/>
    <xf numFmtId="169" fontId="10" fillId="0" borderId="0" xfId="3" applyNumberFormat="1" applyFont="1" applyAlignment="1">
      <alignment horizontal="right"/>
    </xf>
    <xf numFmtId="169" fontId="10" fillId="0" borderId="0" xfId="3" applyNumberFormat="1" applyFont="1" applyFill="1"/>
    <xf numFmtId="2" fontId="10" fillId="0" borderId="0" xfId="0" applyNumberFormat="1" applyFont="1" applyFill="1"/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169" fontId="9" fillId="5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169" fontId="10" fillId="6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 wrapText="1"/>
    </xf>
    <xf numFmtId="0" fontId="10" fillId="6" borderId="0" xfId="0" applyFont="1" applyFill="1" applyAlignment="1">
      <alignment horizontal="left" indent="1"/>
    </xf>
    <xf numFmtId="2" fontId="10" fillId="6" borderId="0" xfId="0" applyNumberFormat="1" applyFont="1" applyFill="1"/>
    <xf numFmtId="0" fontId="10" fillId="5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2" fontId="9" fillId="5" borderId="0" xfId="0" applyNumberFormat="1" applyFont="1" applyFill="1"/>
    <xf numFmtId="0" fontId="9" fillId="5" borderId="0" xfId="0" applyFont="1" applyFill="1" applyAlignment="1">
      <alignment horizontal="center"/>
    </xf>
    <xf numFmtId="2" fontId="10" fillId="5" borderId="0" xfId="0" applyNumberFormat="1" applyFont="1" applyFill="1" applyAlignment="1">
      <alignment horizontal="right"/>
    </xf>
    <xf numFmtId="2" fontId="10" fillId="6" borderId="0" xfId="0" applyNumberFormat="1" applyFont="1" applyFill="1" applyAlignment="1">
      <alignment horizontal="right"/>
    </xf>
    <xf numFmtId="2" fontId="9" fillId="5" borderId="0" xfId="0" applyNumberFormat="1" applyFont="1" applyFill="1" applyAlignment="1"/>
    <xf numFmtId="169" fontId="10" fillId="6" borderId="0" xfId="3" applyNumberFormat="1" applyFont="1" applyFill="1" applyAlignment="1">
      <alignment horizontal="right"/>
    </xf>
    <xf numFmtId="169" fontId="9" fillId="5" borderId="0" xfId="0" applyNumberFormat="1" applyFont="1" applyFill="1" applyAlignment="1">
      <alignment horizontal="right"/>
    </xf>
    <xf numFmtId="169" fontId="10" fillId="0" borderId="0" xfId="0" applyNumberFormat="1" applyFont="1" applyFill="1" applyAlignment="1">
      <alignment horizontal="right"/>
    </xf>
    <xf numFmtId="0" fontId="9" fillId="4" borderId="0" xfId="11" applyFont="1" applyFill="1" applyAlignment="1">
      <alignment horizontal="left" wrapText="1"/>
    </xf>
    <xf numFmtId="0" fontId="9" fillId="4" borderId="0" xfId="11" applyFont="1" applyFill="1" applyAlignment="1">
      <alignment horizontal="center" wrapText="1"/>
    </xf>
    <xf numFmtId="0" fontId="4" fillId="0" borderId="0" xfId="11"/>
    <xf numFmtId="0" fontId="14" fillId="4" borderId="0" xfId="11" applyFont="1" applyFill="1" applyAlignment="1">
      <alignment horizontal="left" wrapText="1"/>
    </xf>
    <xf numFmtId="2" fontId="9" fillId="4" borderId="0" xfId="11" applyNumberFormat="1" applyFont="1" applyFill="1" applyAlignment="1">
      <alignment horizontal="right" wrapText="1"/>
    </xf>
    <xf numFmtId="2" fontId="14" fillId="4" borderId="0" xfId="11" applyNumberFormat="1" applyFont="1" applyFill="1" applyAlignment="1">
      <alignment horizontal="right" wrapText="1"/>
    </xf>
    <xf numFmtId="0" fontId="10" fillId="6" borderId="0" xfId="11" applyFont="1" applyFill="1" applyAlignment="1">
      <alignment horizontal="left" indent="1"/>
    </xf>
    <xf numFmtId="2" fontId="10" fillId="6" borderId="0" xfId="11" applyNumberFormat="1" applyFont="1" applyFill="1" applyAlignment="1">
      <alignment horizontal="right"/>
    </xf>
    <xf numFmtId="0" fontId="10" fillId="5" borderId="0" xfId="11" applyFont="1" applyFill="1" applyAlignment="1">
      <alignment horizontal="left"/>
    </xf>
    <xf numFmtId="2" fontId="10" fillId="5" borderId="0" xfId="11" applyNumberFormat="1" applyFont="1" applyFill="1" applyAlignment="1">
      <alignment horizontal="right"/>
    </xf>
    <xf numFmtId="2" fontId="4" fillId="0" borderId="0" xfId="11" applyNumberFormat="1" applyAlignment="1">
      <alignment horizontal="right"/>
    </xf>
    <xf numFmtId="0" fontId="9" fillId="5" borderId="0" xfId="11" applyFont="1" applyFill="1" applyAlignment="1">
      <alignment horizontal="left"/>
    </xf>
    <xf numFmtId="2" fontId="9" fillId="5" borderId="0" xfId="11" applyNumberFormat="1" applyFont="1" applyFill="1" applyAlignment="1">
      <alignment horizontal="right"/>
    </xf>
    <xf numFmtId="43" fontId="4" fillId="0" borderId="0" xfId="11" applyNumberFormat="1"/>
    <xf numFmtId="2" fontId="14" fillId="6" borderId="0" xfId="11" applyNumberFormat="1" applyFont="1" applyFill="1" applyAlignment="1">
      <alignment horizontal="right" wrapText="1"/>
    </xf>
    <xf numFmtId="2" fontId="4" fillId="0" borderId="0" xfId="11" applyNumberFormat="1"/>
    <xf numFmtId="0" fontId="9" fillId="4" borderId="0" xfId="4" applyFont="1" applyFill="1" applyAlignment="1">
      <alignment horizontal="center" wrapText="1"/>
    </xf>
    <xf numFmtId="0" fontId="9" fillId="4" borderId="0" xfId="4" applyFont="1" applyFill="1" applyAlignment="1">
      <alignment horizontal="center"/>
    </xf>
    <xf numFmtId="0" fontId="9" fillId="5" borderId="0" xfId="4" applyFont="1" applyFill="1" applyAlignment="1">
      <alignment horizontal="center" wrapText="1"/>
    </xf>
    <xf numFmtId="0" fontId="9" fillId="0" borderId="0" xfId="4" applyFont="1" applyFill="1" applyAlignment="1">
      <alignment horizontal="center" wrapText="1"/>
    </xf>
    <xf numFmtId="0" fontId="9" fillId="5" borderId="0" xfId="4" applyFont="1" applyFill="1" applyAlignment="1">
      <alignment horizontal="center"/>
    </xf>
    <xf numFmtId="0" fontId="10" fillId="0" borderId="0" xfId="4" applyFont="1"/>
    <xf numFmtId="0" fontId="10" fillId="5" borderId="0" xfId="4" applyFont="1" applyFill="1"/>
    <xf numFmtId="2" fontId="10" fillId="5" borderId="0" xfId="4" applyNumberFormat="1" applyFont="1" applyFill="1" applyAlignment="1">
      <alignment horizontal="right"/>
    </xf>
    <xf numFmtId="0" fontId="10" fillId="6" borderId="0" xfId="4" applyFont="1" applyFill="1" applyAlignment="1">
      <alignment horizontal="left" indent="1"/>
    </xf>
    <xf numFmtId="2" fontId="10" fillId="6" borderId="0" xfId="4" applyNumberFormat="1" applyFont="1" applyFill="1" applyAlignment="1">
      <alignment horizontal="right"/>
    </xf>
    <xf numFmtId="0" fontId="10" fillId="5" borderId="0" xfId="4" applyFont="1" applyFill="1" applyAlignment="1">
      <alignment horizontal="left"/>
    </xf>
    <xf numFmtId="2" fontId="10" fillId="0" borderId="0" xfId="4" applyNumberFormat="1" applyFont="1"/>
    <xf numFmtId="2" fontId="10" fillId="0" borderId="0" xfId="4" applyNumberFormat="1" applyFont="1" applyAlignment="1">
      <alignment horizontal="right"/>
    </xf>
    <xf numFmtId="0" fontId="9" fillId="5" borderId="0" xfId="4" applyFont="1" applyFill="1" applyAlignment="1">
      <alignment horizontal="left"/>
    </xf>
    <xf numFmtId="2" fontId="9" fillId="5" borderId="0" xfId="4" applyNumberFormat="1" applyFont="1" applyFill="1" applyAlignment="1"/>
    <xf numFmtId="0" fontId="10" fillId="0" borderId="0" xfId="4" applyFont="1" applyAlignment="1">
      <alignment horizontal="right"/>
    </xf>
    <xf numFmtId="165" fontId="10" fillId="0" borderId="0" xfId="4" applyNumberFormat="1" applyFont="1"/>
    <xf numFmtId="43" fontId="11" fillId="0" borderId="0" xfId="4" applyNumberFormat="1" applyFont="1"/>
    <xf numFmtId="166" fontId="10" fillId="0" borderId="0" xfId="4" applyNumberFormat="1" applyFont="1"/>
    <xf numFmtId="2" fontId="10" fillId="0" borderId="0" xfId="4" applyNumberFormat="1" applyFont="1" applyFill="1"/>
    <xf numFmtId="0" fontId="10" fillId="0" borderId="0" xfId="4" applyFont="1" applyFill="1"/>
    <xf numFmtId="166" fontId="10" fillId="0" borderId="0" xfId="4" applyNumberFormat="1" applyFont="1" applyFill="1"/>
    <xf numFmtId="2" fontId="15" fillId="0" borderId="0" xfId="4" applyNumberFormat="1" applyFont="1" applyAlignment="1">
      <alignment horizontal="right"/>
    </xf>
    <xf numFmtId="0" fontId="14" fillId="0" borderId="0" xfId="4" applyFont="1"/>
    <xf numFmtId="166" fontId="14" fillId="0" borderId="0" xfId="4" applyNumberFormat="1" applyFont="1" applyAlignment="1">
      <alignment horizontal="right"/>
    </xf>
    <xf numFmtId="2" fontId="16" fillId="0" borderId="0" xfId="0" applyNumberFormat="1" applyFont="1"/>
    <xf numFmtId="43" fontId="10" fillId="6" borderId="0" xfId="4" applyNumberFormat="1" applyFont="1" applyFill="1" applyAlignment="1">
      <alignment horizontal="right"/>
    </xf>
    <xf numFmtId="0" fontId="9" fillId="0" borderId="0" xfId="11" applyFont="1" applyFill="1" applyAlignment="1">
      <alignment horizontal="center" wrapText="1"/>
    </xf>
    <xf numFmtId="2" fontId="14" fillId="0" borderId="0" xfId="11" applyNumberFormat="1" applyFont="1" applyFill="1" applyAlignment="1">
      <alignment horizontal="right" wrapText="1"/>
    </xf>
    <xf numFmtId="2" fontId="10" fillId="0" borderId="0" xfId="11" applyNumberFormat="1" applyFont="1" applyFill="1" applyAlignment="1">
      <alignment horizontal="right"/>
    </xf>
    <xf numFmtId="2" fontId="4" fillId="0" borderId="0" xfId="11" applyNumberFormat="1" applyFill="1" applyAlignment="1">
      <alignment horizontal="right"/>
    </xf>
    <xf numFmtId="2" fontId="9" fillId="0" borderId="0" xfId="11" applyNumberFormat="1" applyFont="1" applyFill="1" applyAlignment="1">
      <alignment horizontal="right"/>
    </xf>
    <xf numFmtId="0" fontId="4" fillId="0" borderId="0" xfId="11" applyFill="1"/>
    <xf numFmtId="2" fontId="4" fillId="0" borderId="0" xfId="11" applyNumberFormat="1" applyFill="1"/>
    <xf numFmtId="169" fontId="9" fillId="0" borderId="0" xfId="0" applyNumberFormat="1" applyFont="1" applyFill="1" applyAlignment="1">
      <alignment horizontal="right"/>
    </xf>
    <xf numFmtId="169" fontId="14" fillId="4" borderId="0" xfId="3" applyNumberFormat="1" applyFont="1" applyFill="1" applyAlignment="1">
      <alignment horizontal="right" wrapText="1"/>
    </xf>
    <xf numFmtId="169" fontId="10" fillId="5" borderId="0" xfId="3" applyNumberFormat="1" applyFont="1" applyFill="1" applyAlignment="1">
      <alignment horizontal="right"/>
    </xf>
    <xf numFmtId="169" fontId="10" fillId="6" borderId="0" xfId="0" applyNumberFormat="1" applyFont="1" applyFill="1" applyAlignment="1">
      <alignment horizontal="right"/>
    </xf>
    <xf numFmtId="2" fontId="10" fillId="5" borderId="0" xfId="54" applyNumberFormat="1" applyFont="1" applyFill="1" applyAlignment="1">
      <alignment horizontal="right"/>
    </xf>
    <xf numFmtId="169" fontId="10" fillId="0" borderId="0" xfId="3" applyNumberFormat="1" applyFont="1" applyFill="1" applyAlignment="1">
      <alignment horizontal="right"/>
    </xf>
    <xf numFmtId="169" fontId="9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9" fontId="10" fillId="0" borderId="0" xfId="3" applyFont="1" applyFill="1"/>
    <xf numFmtId="169" fontId="14" fillId="0" borderId="0" xfId="3" applyNumberFormat="1" applyFont="1" applyFill="1" applyAlignment="1">
      <alignment horizontal="right" wrapText="1"/>
    </xf>
    <xf numFmtId="169" fontId="14" fillId="6" borderId="0" xfId="3" applyNumberFormat="1" applyFont="1" applyFill="1" applyAlignment="1">
      <alignment horizontal="right" wrapText="1"/>
    </xf>
    <xf numFmtId="0" fontId="10" fillId="6" borderId="0" xfId="0" applyNumberFormat="1" applyFont="1" applyFill="1" applyAlignment="1">
      <alignment horizontal="center"/>
    </xf>
    <xf numFmtId="2" fontId="10" fillId="0" borderId="0" xfId="3" applyNumberFormat="1" applyFont="1" applyAlignment="1">
      <alignment horizontal="right"/>
    </xf>
  </cellXfs>
  <cellStyles count="917">
    <cellStyle name="???????????" xfId="55" xr:uid="{F0EAEF69-F45E-4FC5-805E-7B75EE88F165}"/>
    <cellStyle name="???????_2++" xfId="56" xr:uid="{204F8B1E-F9A8-4FEB-BC26-34A4C848D832}"/>
    <cellStyle name="20 % - Akzent1 2" xfId="57" xr:uid="{5A165DAB-76F1-4538-9A21-D00CE1BA198F}"/>
    <cellStyle name="20 % - Akzent1 3" xfId="58" xr:uid="{0A7B9B12-DB49-4066-925B-70FB1AC295BB}"/>
    <cellStyle name="20 % - Akzent2 2" xfId="59" xr:uid="{FC8F855F-BF10-4566-9742-D6D90713CDD7}"/>
    <cellStyle name="20 % - Akzent2 3" xfId="60" xr:uid="{2C8D7E2C-9A82-4BDD-A1F6-CB54E7374463}"/>
    <cellStyle name="20 % - Akzent3 2" xfId="61" xr:uid="{86AA5DFF-172B-4851-840C-BE398550B196}"/>
    <cellStyle name="20 % - Akzent3 3" xfId="62" xr:uid="{E0572E64-EC9C-4D44-AABC-00C46E02E6F6}"/>
    <cellStyle name="20 % - Akzent4 2" xfId="63" xr:uid="{94EDB1D0-C3E3-4C2D-9BD5-089D03644970}"/>
    <cellStyle name="20 % - Akzent4 3" xfId="64" xr:uid="{296DDAE6-932F-44AF-B345-8AB770FD95E5}"/>
    <cellStyle name="20 % - Akzent5 2" xfId="65" xr:uid="{6B93CB04-FCE9-42E1-89BE-C8E6D3F569EE}"/>
    <cellStyle name="20 % - Akzent5 3" xfId="66" xr:uid="{7E0789E7-45BF-4749-B29C-4F0F5EB491EE}"/>
    <cellStyle name="20 % - Akzent6 2" xfId="67" xr:uid="{B32DEC74-B18D-43E7-9685-9D9AD47385C7}"/>
    <cellStyle name="20 % - Akzent6 3" xfId="68" xr:uid="{57BE2AF9-58BA-4642-A2C5-0C1D66A59C2B}"/>
    <cellStyle name="20% - Accent1" xfId="29" builtinId="30" customBuiltin="1"/>
    <cellStyle name="20% - Accent1 2" xfId="69" xr:uid="{0E92F25C-D692-467F-99DE-D0058D2A10D0}"/>
    <cellStyle name="20% - Accent1 3" xfId="70" xr:uid="{EDCEB029-E48B-47DA-8EAF-1AFFA4875B21}"/>
    <cellStyle name="20% - Accent2" xfId="33" builtinId="34" customBuiltin="1"/>
    <cellStyle name="20% - Accent2 2" xfId="71" xr:uid="{AF62FA1E-3189-4174-9FA7-F9F93FB591F8}"/>
    <cellStyle name="20% - Accent2 3" xfId="72" xr:uid="{23337C46-76F8-4604-9E59-F2A5B488AFA1}"/>
    <cellStyle name="20% - Accent3" xfId="37" builtinId="38" customBuiltin="1"/>
    <cellStyle name="20% - Accent3 2" xfId="73" xr:uid="{6FFC22F8-E4A2-480B-B76D-98AF6AAEF75A}"/>
    <cellStyle name="20% - Accent3 3" xfId="74" xr:uid="{1687835E-C13B-4931-B3D4-5532C1A9302A}"/>
    <cellStyle name="20% - Accent4" xfId="41" builtinId="42" customBuiltin="1"/>
    <cellStyle name="20% - Accent4 2" xfId="75" xr:uid="{E894B095-21B8-4948-82D4-9A26B74C3FF4}"/>
    <cellStyle name="20% - Accent4 3" xfId="76" xr:uid="{18CC9D04-3ED5-4F4F-A7E0-4C9965864D49}"/>
    <cellStyle name="20% - Accent5" xfId="45" builtinId="46" customBuiltin="1"/>
    <cellStyle name="20% - Accent5 2" xfId="77" xr:uid="{0E949DD8-9583-4AE0-8A6B-8D57E5D5BF45}"/>
    <cellStyle name="20% - Accent5 3" xfId="78" xr:uid="{DB19017B-9A51-4499-A250-F36650783C39}"/>
    <cellStyle name="20% - Accent6" xfId="49" builtinId="50" customBuiltin="1"/>
    <cellStyle name="20% - Accent6 2" xfId="79" xr:uid="{6A9A79EF-E3B5-44DA-AF5C-8B2ACB0D8822}"/>
    <cellStyle name="20% - Accent6 3" xfId="80" xr:uid="{2DEE4BF0-4528-4970-B69A-BF5B20D0A08C}"/>
    <cellStyle name="2x indented GHG Textfiels" xfId="1" xr:uid="{00000000-0005-0000-0000-000000000000}"/>
    <cellStyle name="2x indented GHG Textfiels 2" xfId="81" xr:uid="{1B27A7F2-B3B2-4612-9229-E4BAD21527F0}"/>
    <cellStyle name="2x indented GHG Textfiels 2 2" xfId="82" xr:uid="{3669CE05-CF72-4661-B761-86C17E990292}"/>
    <cellStyle name="2x indented GHG Textfiels 3" xfId="83" xr:uid="{940F33A4-9B2A-4263-8179-AAB6C45780ED}"/>
    <cellStyle name="2x indented GHG Textfiels 3 2" xfId="84" xr:uid="{E0E5C705-562A-4FC1-94A4-05C0D35B2859}"/>
    <cellStyle name="2x indented GHG Textfiels 3 2 2" xfId="85" xr:uid="{A65BC8C7-B8CE-4BF4-BCB0-21A90D374C79}"/>
    <cellStyle name="2x indented GHG Textfiels 3 2 2 2" xfId="86" xr:uid="{B9135028-36D1-404F-9D45-04D163B1B672}"/>
    <cellStyle name="2x indented GHG Textfiels 3 2 3" xfId="87" xr:uid="{552E79CC-34BB-40E6-B4BF-CBEC32B47F85}"/>
    <cellStyle name="2x indented GHG Textfiels 3 3" xfId="88" xr:uid="{D81BD179-1B0F-4BA1-8990-A4FBAF0791A2}"/>
    <cellStyle name="2x indented GHG Textfiels 3 3 2" xfId="89" xr:uid="{0221D994-3E4C-4EA4-9524-8126E6E6E683}"/>
    <cellStyle name="2x indented GHG Textfiels 3 3 2 2" xfId="90" xr:uid="{D1171658-439B-4B07-99FE-A62191E48F3B}"/>
    <cellStyle name="2x indented GHG Textfiels 3 3 3" xfId="91" xr:uid="{77F3111E-A496-4A58-9ACF-3E6F9AB4780D}"/>
    <cellStyle name="2x indented GHG Textfiels 3 3 3 2" xfId="92" xr:uid="{B53DF0F7-3577-4ED4-AD1E-CAB0F96B9470}"/>
    <cellStyle name="2x indented GHG Textfiels 3 3 4" xfId="93" xr:uid="{D897549E-7AF6-4B46-BC45-0397CC47C2BE}"/>
    <cellStyle name="2x indented GHG Textfiels 3 3 4 2" xfId="94" xr:uid="{9812C41D-049C-4C60-89E6-3C6634AC0B05}"/>
    <cellStyle name="40 % - Akzent1 2" xfId="95" xr:uid="{E73B1143-B5E3-4DF9-80D2-E50E4A64CA5E}"/>
    <cellStyle name="40 % - Akzent1 3" xfId="96" xr:uid="{0FDFBD02-B7D2-4E4F-BC03-2A4FA73C5B40}"/>
    <cellStyle name="40 % - Akzent2 2" xfId="97" xr:uid="{D2A7C970-E346-4527-A6CB-D9B7A9A3A9F9}"/>
    <cellStyle name="40 % - Akzent2 3" xfId="98" xr:uid="{DD3A2028-5620-4C46-BE3D-75623FEA1458}"/>
    <cellStyle name="40 % - Akzent3 2" xfId="99" xr:uid="{4B06FF22-83BB-4125-8A4D-E87CBDC05669}"/>
    <cellStyle name="40 % - Akzent3 3" xfId="100" xr:uid="{2493DBA1-4207-4D14-B691-26785F5C1381}"/>
    <cellStyle name="40 % - Akzent4 2" xfId="101" xr:uid="{2C7739EB-3877-48E8-9DF7-43BEADC248B2}"/>
    <cellStyle name="40 % - Akzent4 3" xfId="102" xr:uid="{25CAC95C-25C6-4C5A-AF73-6D2BA4AB4396}"/>
    <cellStyle name="40 % - Akzent5 2" xfId="103" xr:uid="{B33DF893-1920-44F4-813E-3FCC65970963}"/>
    <cellStyle name="40 % - Akzent5 3" xfId="104" xr:uid="{33DF5612-4C71-48F1-9609-DD56087EA4E3}"/>
    <cellStyle name="40 % - Akzent6 2" xfId="105" xr:uid="{1CA35A81-C7D6-4D29-B110-60080080FC44}"/>
    <cellStyle name="40 % - Akzent6 3" xfId="106" xr:uid="{F019B61C-64EF-46DA-8899-3F68D49BF75A}"/>
    <cellStyle name="40% - Accent1" xfId="30" builtinId="31" customBuiltin="1"/>
    <cellStyle name="40% - Accent1 2" xfId="107" xr:uid="{C598B11F-8CB1-4627-8DE4-B03C9BB4637B}"/>
    <cellStyle name="40% - Accent1 3" xfId="108" xr:uid="{2450F1F5-B1EA-4CC7-B352-6099A3537BF7}"/>
    <cellStyle name="40% - Accent2" xfId="34" builtinId="35" customBuiltin="1"/>
    <cellStyle name="40% - Accent2 2" xfId="109" xr:uid="{3ADC9AE3-67B9-4739-BD39-F051DA82C497}"/>
    <cellStyle name="40% - Accent2 3" xfId="110" xr:uid="{A52B2733-A42E-4875-ACC3-FBAFC55A180F}"/>
    <cellStyle name="40% - Accent3" xfId="38" builtinId="39" customBuiltin="1"/>
    <cellStyle name="40% - Accent3 2" xfId="111" xr:uid="{4F51FF8B-FD90-450E-8BD1-AEC455FB2583}"/>
    <cellStyle name="40% - Accent3 3" xfId="112" xr:uid="{4A4D6C0E-FEB6-4E8C-9C34-E28A2EB21B4D}"/>
    <cellStyle name="40% - Accent4" xfId="42" builtinId="43" customBuiltin="1"/>
    <cellStyle name="40% - Accent4 2" xfId="113" xr:uid="{A80D9A1A-DC03-4491-A6A5-D09865ED46CC}"/>
    <cellStyle name="40% - Accent4 3" xfId="114" xr:uid="{38EF0FA7-1721-4EE1-9933-1B551CE57198}"/>
    <cellStyle name="40% - Accent5" xfId="46" builtinId="47" customBuiltin="1"/>
    <cellStyle name="40% - Accent5 2" xfId="115" xr:uid="{858902A4-47B1-40AA-9746-343F0E2B09F5}"/>
    <cellStyle name="40% - Accent5 3" xfId="116" xr:uid="{155DF7C1-5069-417E-AA2E-5766A708B518}"/>
    <cellStyle name="40% - Accent6" xfId="50" builtinId="51" customBuiltin="1"/>
    <cellStyle name="40% - Accent6 2" xfId="117" xr:uid="{0E99FCCA-FD90-4582-B26D-12E95FD24F9C}"/>
    <cellStyle name="40% - Accent6 3" xfId="118" xr:uid="{0BC0B004-9262-4C43-A2D3-981F08E97604}"/>
    <cellStyle name="5x indented GHG Textfiels" xfId="9" xr:uid="{00000000-0005-0000-0000-000001000000}"/>
    <cellStyle name="5x indented GHG Textfiels 2" xfId="119" xr:uid="{CD35E5BB-E1A3-49F0-919C-9125AE80354D}"/>
    <cellStyle name="5x indented GHG Textfiels 2 2" xfId="120" xr:uid="{58067EE4-C951-4BA6-A3C9-1FC9A5F6DF5E}"/>
    <cellStyle name="5x indented GHG Textfiels 3" xfId="121" xr:uid="{CECC9083-2B58-449F-B36A-9F821DAE5489}"/>
    <cellStyle name="5x indented GHG Textfiels 3 2" xfId="122" xr:uid="{AA9F60AF-F5A3-4B20-AFA7-A24548BE1097}"/>
    <cellStyle name="5x indented GHG Textfiels 3 3" xfId="123" xr:uid="{D2D781D3-DB51-4A7B-B594-05942C7B0A66}"/>
    <cellStyle name="5x indented GHG Textfiels 3 3 2" xfId="124" xr:uid="{B3305BCC-3C85-404A-80A0-121452F4D2B4}"/>
    <cellStyle name="5x indented GHG Textfiels 3 3 2 2" xfId="125" xr:uid="{CFCA317B-ECA7-4E09-89CF-67D3EE8D49D9}"/>
    <cellStyle name="5x indented GHG Textfiels 3 3 3" xfId="126" xr:uid="{E0F3721A-9D54-4347-A69D-833195952693}"/>
    <cellStyle name="5x indented GHG Textfiels 3 3 3 2" xfId="127" xr:uid="{FF527E13-B2B5-466A-8C7A-19EBF60818ED}"/>
    <cellStyle name="5x indented GHG Textfiels 3 3 4" xfId="128" xr:uid="{AB7A8926-AEB5-4B61-8FA6-9F88FEE9DBDD}"/>
    <cellStyle name="5x indented GHG Textfiels 3 3 4 2" xfId="129" xr:uid="{2C8C1801-7591-4FE8-A5DE-36B8EFAD6BE1}"/>
    <cellStyle name="5x indented GHG Textfiels 3 3 5" xfId="130" xr:uid="{00C4CE32-7E8A-4242-BD10-AB4E4AC7E417}"/>
    <cellStyle name="5x indented GHG Textfiels_Table 4(II)" xfId="131" xr:uid="{433FC5F3-B9F1-4BAD-9E5D-4BF034869A1C}"/>
    <cellStyle name="60 % - Akzent1 2" xfId="132" xr:uid="{9162C95C-6D7C-47F3-935B-306AA4D39187}"/>
    <cellStyle name="60 % - Akzent1 3" xfId="133" xr:uid="{84D8D022-D294-48F5-8465-5DE7EFAD29BE}"/>
    <cellStyle name="60 % - Akzent2 2" xfId="134" xr:uid="{A3D3BF64-21AF-44A8-8696-B8C5DACC9A42}"/>
    <cellStyle name="60 % - Akzent2 3" xfId="135" xr:uid="{DE9E7397-537E-4164-86A2-9814E3742A17}"/>
    <cellStyle name="60 % - Akzent3 2" xfId="136" xr:uid="{EE11129E-76DE-4069-9A51-D1A27EC6CA14}"/>
    <cellStyle name="60 % - Akzent3 3" xfId="137" xr:uid="{19D151A8-0042-45CC-819D-A1A11F85CC20}"/>
    <cellStyle name="60 % - Akzent4 2" xfId="138" xr:uid="{8E2805C4-E20B-440C-8886-1A5818C5C233}"/>
    <cellStyle name="60 % - Akzent4 3" xfId="139" xr:uid="{FAB3B489-B87E-4407-A355-6386A7972AB5}"/>
    <cellStyle name="60 % - Akzent5 2" xfId="140" xr:uid="{6E97C741-59FE-4AC6-A388-E0C12B32411C}"/>
    <cellStyle name="60 % - Akzent5 3" xfId="141" xr:uid="{B10C6BA3-8C50-4FFF-9A11-EF2BF48F5C80}"/>
    <cellStyle name="60 % - Akzent6 2" xfId="142" xr:uid="{63ACAFDD-2D22-4282-91BA-F8617C283FB5}"/>
    <cellStyle name="60 % - Akzent6 3" xfId="143" xr:uid="{54C4DB0F-0425-40E4-8605-9E0889D61D11}"/>
    <cellStyle name="60% - Accent1" xfId="31" builtinId="32" customBuiltin="1"/>
    <cellStyle name="60% - Accent1 2" xfId="144" xr:uid="{073794E3-6B40-4227-935E-4BFAD4265E35}"/>
    <cellStyle name="60% - Accent1 3" xfId="145" xr:uid="{DAB1672B-A659-46B5-9B1D-D8B52E5363BB}"/>
    <cellStyle name="60% - Accent2" xfId="35" builtinId="36" customBuiltin="1"/>
    <cellStyle name="60% - Accent2 2" xfId="146" xr:uid="{A1DA7661-BC18-4B9A-B9BD-8A2BF75FF48D}"/>
    <cellStyle name="60% - Accent2 3" xfId="147" xr:uid="{59A394D7-7477-46CE-AFEC-769CC7C0718E}"/>
    <cellStyle name="60% - Accent3" xfId="39" builtinId="40" customBuiltin="1"/>
    <cellStyle name="60% - Accent3 2" xfId="148" xr:uid="{53DBD352-ED2A-4353-B9F1-FECC628AB1A7}"/>
    <cellStyle name="60% - Accent3 3" xfId="149" xr:uid="{1F6C0A72-D82D-43D5-B3D2-77186196F35E}"/>
    <cellStyle name="60% - Accent4" xfId="43" builtinId="44" customBuiltin="1"/>
    <cellStyle name="60% - Accent4 2" xfId="150" xr:uid="{10F08FE8-445C-438A-95EC-BE32D5C71755}"/>
    <cellStyle name="60% - Accent4 3" xfId="151" xr:uid="{C7867252-0629-4822-A14E-DB2DF17CFC5F}"/>
    <cellStyle name="60% - Accent5" xfId="47" builtinId="48" customBuiltin="1"/>
    <cellStyle name="60% - Accent5 2" xfId="152" xr:uid="{9C509003-CF11-4348-A41B-134892B4EF4B}"/>
    <cellStyle name="60% - Accent5 3" xfId="153" xr:uid="{2953CEE8-E294-46A3-8711-A05547B4D5B6}"/>
    <cellStyle name="60% - Accent6" xfId="51" builtinId="52" customBuiltin="1"/>
    <cellStyle name="60% - Accent6 2" xfId="154" xr:uid="{E0646008-45F8-4973-9DC0-D3AF6B571BEA}"/>
    <cellStyle name="60% - Accent6 3" xfId="155" xr:uid="{23DE784D-DB6E-43AE-BD22-E8FAB704B81C}"/>
    <cellStyle name="Accent1" xfId="28" builtinId="29" customBuiltin="1"/>
    <cellStyle name="Accent1 2" xfId="156" xr:uid="{1E21EB04-B136-42DF-896D-968313343F86}"/>
    <cellStyle name="Accent1 3" xfId="157" xr:uid="{5804B4B2-9642-4A50-8528-F36ABFCADC5F}"/>
    <cellStyle name="Accent1 4" xfId="158" xr:uid="{ED242AAD-5384-4601-B9BA-7522F3E6D6E5}"/>
    <cellStyle name="Accent2" xfId="32" builtinId="33" customBuiltin="1"/>
    <cellStyle name="Accent2 2" xfId="159" xr:uid="{5C556F50-2C76-43FC-B257-B5480CCA06F6}"/>
    <cellStyle name="Accent2 3" xfId="160" xr:uid="{0A2A859B-F55B-4D88-917F-308D2D667BB4}"/>
    <cellStyle name="Accent2 4" xfId="161" xr:uid="{A525CB62-525F-418E-9769-AD47AF0B188D}"/>
    <cellStyle name="Accent3" xfId="36" builtinId="37" customBuiltin="1"/>
    <cellStyle name="Accent3 2" xfId="162" xr:uid="{690AADE5-9268-4A6D-BAD1-1AB7551C16B6}"/>
    <cellStyle name="Accent3 3" xfId="163" xr:uid="{6B253F23-1966-4213-9BD7-842B12FA0851}"/>
    <cellStyle name="Accent3 4" xfId="164" xr:uid="{F206392E-16BF-45E8-A108-0C45E8830BBE}"/>
    <cellStyle name="Accent4" xfId="40" builtinId="41" customBuiltin="1"/>
    <cellStyle name="Accent4 2" xfId="165" xr:uid="{C784C337-2431-4499-B5A7-5CF7ECE70F80}"/>
    <cellStyle name="Accent4 3" xfId="166" xr:uid="{034993A8-20A2-4A90-B17B-437592B5094A}"/>
    <cellStyle name="Accent4 4" xfId="167" xr:uid="{E2A8E1C2-1C77-4947-9957-CC631640A1F3}"/>
    <cellStyle name="Accent5" xfId="44" builtinId="45" customBuiltin="1"/>
    <cellStyle name="Accent5 2" xfId="168" xr:uid="{2A46960D-6C80-49EE-920E-83B61F541D42}"/>
    <cellStyle name="Accent5 3" xfId="169" xr:uid="{A31E7263-A3F0-4C34-A011-9D0739AF2D6F}"/>
    <cellStyle name="Accent5 4" xfId="170" xr:uid="{42CC6DF3-0C65-4C42-910C-769FE06C8729}"/>
    <cellStyle name="Accent6" xfId="48" builtinId="49" customBuiltin="1"/>
    <cellStyle name="Accent6 2" xfId="171" xr:uid="{A8401F82-F12B-401E-A340-846550360F2E}"/>
    <cellStyle name="Accent6 3" xfId="172" xr:uid="{C619F4B3-F7CB-4FC3-9353-8BA8BE167E19}"/>
    <cellStyle name="Accent6 4" xfId="173" xr:uid="{7DB0D8A4-FE7C-4BC8-B1C6-E72504FFEAD8}"/>
    <cellStyle name="AggblueBoldCels" xfId="174" xr:uid="{990CBB7C-9C83-42D5-A7C7-98BE542B8942}"/>
    <cellStyle name="AggblueBoldCels 2" xfId="175" xr:uid="{901A5DB2-70B3-4F7A-ADD7-8A7247F35B91}"/>
    <cellStyle name="AggblueCels" xfId="176" xr:uid="{BFBFC312-4A16-49A1-AC8B-658442611765}"/>
    <cellStyle name="AggblueCels 2" xfId="177" xr:uid="{A383EA27-6BCE-40D3-868B-6B9047458902}"/>
    <cellStyle name="AggblueCels_1x" xfId="178" xr:uid="{FEA20DEA-4420-4777-9BDB-9F465295451F}"/>
    <cellStyle name="AggBoldCells" xfId="179" xr:uid="{FC3CEA36-A52C-4650-BFE0-8F190CD0AAEA}"/>
    <cellStyle name="AggBoldCells 2" xfId="180" xr:uid="{DE0AF4CC-2C17-44E7-B7C1-FFC6395A3462}"/>
    <cellStyle name="AggBoldCells 3" xfId="181" xr:uid="{A01CFEFB-55EF-4664-BC68-8ED72C79168F}"/>
    <cellStyle name="AggBoldCells 4" xfId="182" xr:uid="{603E458D-7C75-4EC8-9384-2B210BC73FF9}"/>
    <cellStyle name="AggCels" xfId="183" xr:uid="{4465DC3B-9C63-483E-A897-94B9516A5E7A}"/>
    <cellStyle name="AggCels 2" xfId="184" xr:uid="{FF85831A-8219-416E-A33D-BAA6DAE5493B}"/>
    <cellStyle name="AggCels 3" xfId="185" xr:uid="{8FBE0BC6-D34F-4CFD-BE2A-F449C6FF4B42}"/>
    <cellStyle name="AggCels 4" xfId="186" xr:uid="{7EDFEBBF-ED0A-4B3D-AB69-6396988A5B66}"/>
    <cellStyle name="AggCels_T(2)" xfId="187" xr:uid="{8424D36F-FC66-4AB9-98A0-ED74A3604F77}"/>
    <cellStyle name="AggGreen" xfId="188" xr:uid="{D280A330-F866-4F09-9BBE-974A70321EFF}"/>
    <cellStyle name="AggGreen 2" xfId="189" xr:uid="{28F44855-7E99-4C5B-947B-1C69B142766E}"/>
    <cellStyle name="AggGreen 2 2" xfId="190" xr:uid="{EF0689DC-4BEB-4877-B0FB-F5425F3D650B}"/>
    <cellStyle name="AggGreen 2 2 2" xfId="191" xr:uid="{EC057F80-DFD2-494C-994A-780DF4A1D9B3}"/>
    <cellStyle name="AggGreen 2 2 2 2" xfId="192" xr:uid="{D53B71D4-4E7F-479E-8DB9-2349B864212A}"/>
    <cellStyle name="AggGreen 2 2 3" xfId="193" xr:uid="{67F13073-298C-4B75-8D52-056B7CE23AA2}"/>
    <cellStyle name="AggGreen 2 3" xfId="194" xr:uid="{52586509-2602-4203-B540-69280590C153}"/>
    <cellStyle name="AggGreen 2 3 2" xfId="195" xr:uid="{A5A98B15-B68D-4C2A-BDF3-CB825C3E9AEF}"/>
    <cellStyle name="AggGreen 2 3 2 2" xfId="196" xr:uid="{2917DAA4-E573-4BDB-B4A0-75D9F6C9ECBF}"/>
    <cellStyle name="AggGreen 2 3 3" xfId="197" xr:uid="{44ACADD0-DE11-4756-B867-A006E7E7C8C1}"/>
    <cellStyle name="AggGreen 2 3 3 2" xfId="198" xr:uid="{B4BCCAB5-CF24-4294-8DBF-A9C8FB595DA1}"/>
    <cellStyle name="AggGreen 2 3 4" xfId="199" xr:uid="{0FEAE949-D846-49CA-8FC4-F4A9387CCE26}"/>
    <cellStyle name="AggGreen 2 3 4 2" xfId="200" xr:uid="{D48523F9-E0ED-4658-B634-9A2C914518AB}"/>
    <cellStyle name="AggGreen 3" xfId="201" xr:uid="{2005A033-82E5-48DB-B30B-4042685A826A}"/>
    <cellStyle name="AggGreen 3 2" xfId="202" xr:uid="{DAE7D2EF-0801-4805-9E62-51A5CC8D3C42}"/>
    <cellStyle name="AggGreen 3 2 2" xfId="203" xr:uid="{1B940895-CBAE-47A1-AD6B-66FB74144FD9}"/>
    <cellStyle name="AggGreen 3 3" xfId="204" xr:uid="{AA43B789-A2FF-4EDE-8A72-BBB9CF239BA7}"/>
    <cellStyle name="AggGreen 4" xfId="205" xr:uid="{7AAEF408-2DCC-4A0F-A2FC-3B949C1CDE58}"/>
    <cellStyle name="AggGreen 4 2" xfId="206" xr:uid="{A66F831F-CE1A-45F3-9700-2572E2D7E6B3}"/>
    <cellStyle name="AggGreen 4 2 2" xfId="207" xr:uid="{C3A4C673-6CDE-4BF8-BA47-C01BDCE9351C}"/>
    <cellStyle name="AggGreen 4 3" xfId="208" xr:uid="{7E2D1E63-DD04-409E-9EC3-7B8A35B55FA2}"/>
    <cellStyle name="AggGreen 4 3 2" xfId="209" xr:uid="{DC1B22B7-4140-4E04-9B6D-9E0FCBFC7E0D}"/>
    <cellStyle name="AggGreen 4 4" xfId="210" xr:uid="{181F153B-A99E-4875-A9F6-511CAE6826F0}"/>
    <cellStyle name="AggGreen 4 4 2" xfId="211" xr:uid="{F8AB2F4D-4B6A-415A-9FCE-6E17A78464F1}"/>
    <cellStyle name="AggGreen 5" xfId="212" xr:uid="{0D18341E-5EAA-4476-8B42-104003160BA0}"/>
    <cellStyle name="AggGreen_Bbdr" xfId="213" xr:uid="{93D7629E-AC51-4C57-A537-E638779959AD}"/>
    <cellStyle name="AggGreen12" xfId="214" xr:uid="{31143D46-DC3D-434C-988A-6329C6CDE5A0}"/>
    <cellStyle name="AggGreen12 2" xfId="215" xr:uid="{488C545A-15B7-4643-A0B6-17BBC343E6BF}"/>
    <cellStyle name="AggGreen12 2 2" xfId="216" xr:uid="{769C879A-D765-4CED-97AF-54354AAF5639}"/>
    <cellStyle name="AggGreen12 2 2 2" xfId="217" xr:uid="{9C87ACE7-F599-4347-B3CA-938E309D9A4B}"/>
    <cellStyle name="AggGreen12 2 2 2 2" xfId="218" xr:uid="{7CAEF291-4DB4-4051-8354-C877DBE75726}"/>
    <cellStyle name="AggGreen12 2 2 3" xfId="219" xr:uid="{6FDEEEC2-8C8C-4036-A9EF-CC3808197D36}"/>
    <cellStyle name="AggGreen12 2 3" xfId="220" xr:uid="{9239480E-03FB-4E77-BB26-735CE363A4AA}"/>
    <cellStyle name="AggGreen12 2 3 2" xfId="221" xr:uid="{08771BA5-DC65-42DA-B28A-50FDA84439B0}"/>
    <cellStyle name="AggGreen12 2 3 2 2" xfId="222" xr:uid="{9A91D387-A0C4-484F-AF92-16C647C24DCE}"/>
    <cellStyle name="AggGreen12 2 3 3" xfId="223" xr:uid="{11D528C6-28F7-4D7B-A63C-F8964A3C868C}"/>
    <cellStyle name="AggGreen12 2 3 3 2" xfId="224" xr:uid="{0A90332D-15A8-49C4-924E-0FB51FE4BE8A}"/>
    <cellStyle name="AggGreen12 2 3 4" xfId="225" xr:uid="{6ADB1C3C-B264-43FC-92BB-8C929F615A29}"/>
    <cellStyle name="AggGreen12 2 3 4 2" xfId="226" xr:uid="{67A69192-6F19-48E5-84B3-FDF52BB71188}"/>
    <cellStyle name="AggGreen12 3" xfId="227" xr:uid="{A3025C76-2271-4602-B647-AA4FB586B996}"/>
    <cellStyle name="AggGreen12 3 2" xfId="228" xr:uid="{9C3867AE-C792-45A1-8AD6-2F17498BC1F6}"/>
    <cellStyle name="AggGreen12 3 2 2" xfId="229" xr:uid="{4C135D42-D772-4A6B-B20D-F9D1F2658B6C}"/>
    <cellStyle name="AggGreen12 3 3" xfId="230" xr:uid="{9F107A1F-F701-4712-9624-A56C687DE853}"/>
    <cellStyle name="AggGreen12 4" xfId="231" xr:uid="{8B158E4A-7F59-4A20-9E51-3499ADF1D308}"/>
    <cellStyle name="AggGreen12 4 2" xfId="232" xr:uid="{880482F1-7200-4CB4-97DF-DE3948241308}"/>
    <cellStyle name="AggGreen12 4 2 2" xfId="233" xr:uid="{C316626E-3D04-4C86-B0AD-EDFC575AFCAE}"/>
    <cellStyle name="AggGreen12 4 3" xfId="234" xr:uid="{F1B28DB9-691A-4C30-9E74-0E9A2C1F92E5}"/>
    <cellStyle name="AggGreen12 4 3 2" xfId="235" xr:uid="{D63F6A5B-6999-4C9A-94C7-D93AD56B9C0A}"/>
    <cellStyle name="AggGreen12 4 4" xfId="236" xr:uid="{1828F788-1A5F-4C6B-8107-7EAA2EBEEFA9}"/>
    <cellStyle name="AggGreen12 4 4 2" xfId="237" xr:uid="{9AEDBC84-C7D4-4EEC-A041-B5A5844B0911}"/>
    <cellStyle name="AggGreen12 5" xfId="238" xr:uid="{2A65EC61-F48F-4BA1-B42D-837F21C309F8}"/>
    <cellStyle name="AggOrange" xfId="239" xr:uid="{34C83FE1-8579-4EFC-B808-C29FF3491E8E}"/>
    <cellStyle name="AggOrange 2" xfId="240" xr:uid="{C81298D6-4B9E-4F6B-8E46-BFB372CC9FAE}"/>
    <cellStyle name="AggOrange 2 2" xfId="241" xr:uid="{FFEF9B77-D30D-4D54-AA56-33861BD00929}"/>
    <cellStyle name="AggOrange 2 2 2" xfId="242" xr:uid="{957B8990-556A-4E22-A0B7-BB0324CDDAE0}"/>
    <cellStyle name="AggOrange 2 2 2 2" xfId="243" xr:uid="{A3E62B04-A6C4-4F0B-900A-4F933202EAFD}"/>
    <cellStyle name="AggOrange 2 2 3" xfId="244" xr:uid="{159984E5-3C78-42AB-9037-5CDB4DFED3FC}"/>
    <cellStyle name="AggOrange 2 3" xfId="245" xr:uid="{1FB0567B-5ABD-4117-8111-DDE8BEAEE122}"/>
    <cellStyle name="AggOrange 2 3 2" xfId="246" xr:uid="{E523C679-9081-4504-A2AC-9EB667F4FC4F}"/>
    <cellStyle name="AggOrange 2 3 2 2" xfId="247" xr:uid="{AECB0AA8-6ED3-4564-B4C0-7593AD4950FA}"/>
    <cellStyle name="AggOrange 2 3 3" xfId="248" xr:uid="{64EBF21C-D4D1-42A2-B333-6943344E8537}"/>
    <cellStyle name="AggOrange 2 3 3 2" xfId="249" xr:uid="{A0CEEA3D-3F31-48A2-82EB-F3F636F880E2}"/>
    <cellStyle name="AggOrange 2 3 4" xfId="250" xr:uid="{F34AE6E1-DAA1-48BA-BCD9-37656C3AB944}"/>
    <cellStyle name="AggOrange 2 3 4 2" xfId="251" xr:uid="{281C9E0B-E82F-4E10-B984-1EAF6F45547E}"/>
    <cellStyle name="AggOrange 3" xfId="252" xr:uid="{1B722E40-C1A8-458C-A35B-D03906EA2044}"/>
    <cellStyle name="AggOrange 3 2" xfId="253" xr:uid="{111078D0-873E-45E1-9356-2EC30F96004C}"/>
    <cellStyle name="AggOrange 3 2 2" xfId="254" xr:uid="{D18F9491-78CF-41D8-B34D-53A8015C2B77}"/>
    <cellStyle name="AggOrange 3 3" xfId="255" xr:uid="{B79C843B-C89F-449B-99BD-D16B16BE9164}"/>
    <cellStyle name="AggOrange 4" xfId="256" xr:uid="{60B5AA77-DD4D-4700-86A4-76F23FCDD7B1}"/>
    <cellStyle name="AggOrange 4 2" xfId="257" xr:uid="{240470D2-A4F1-4CD8-ABA5-915624134D82}"/>
    <cellStyle name="AggOrange 4 2 2" xfId="258" xr:uid="{5F61A0B8-A735-4631-A5DA-5B757C16E0BB}"/>
    <cellStyle name="AggOrange 4 3" xfId="259" xr:uid="{2F22F0DD-1FDF-479D-BA45-91DBBF46B3BE}"/>
    <cellStyle name="AggOrange 4 3 2" xfId="260" xr:uid="{A977749A-E2DD-4958-B1E1-AF9118E98EDF}"/>
    <cellStyle name="AggOrange 4 4" xfId="261" xr:uid="{ECDDB357-3E8C-462D-AD4D-7B9B7D2F5EEE}"/>
    <cellStyle name="AggOrange 4 4 2" xfId="262" xr:uid="{299081F3-D86E-41B5-9264-D08534A4B181}"/>
    <cellStyle name="AggOrange 5" xfId="263" xr:uid="{378BF540-7505-47D2-B99F-4FAEC4E960A9}"/>
    <cellStyle name="AggOrange_B_border" xfId="264" xr:uid="{6EBEC50E-6C22-4278-B9B3-E2488A17520C}"/>
    <cellStyle name="AggOrange9" xfId="265" xr:uid="{B62A5D7C-6B96-42E4-8338-65AD5E8AEFFD}"/>
    <cellStyle name="AggOrange9 2" xfId="266" xr:uid="{37496D80-3BBF-4017-9EFB-C16F56A91529}"/>
    <cellStyle name="AggOrange9 2 2" xfId="267" xr:uid="{9BCCAC21-488A-49C9-BBEA-F74846625DEF}"/>
    <cellStyle name="AggOrange9 2 2 2" xfId="268" xr:uid="{8C2AB339-F3A9-421C-B996-2669393D9EA4}"/>
    <cellStyle name="AggOrange9 2 2 2 2" xfId="269" xr:uid="{62049658-94E8-4881-A9DA-748FABBCF247}"/>
    <cellStyle name="AggOrange9 2 2 3" xfId="270" xr:uid="{671F43FB-2C81-4526-91FF-5B8FA40E52D6}"/>
    <cellStyle name="AggOrange9 2 3" xfId="271" xr:uid="{70CB9584-3942-4C6A-8CA1-F004C98A8A55}"/>
    <cellStyle name="AggOrange9 2 3 2" xfId="272" xr:uid="{A40C1B75-B403-4B97-BFAB-F1A9DF72DD99}"/>
    <cellStyle name="AggOrange9 2 3 2 2" xfId="273" xr:uid="{1C145BB5-D637-4F70-BA13-B494780B2435}"/>
    <cellStyle name="AggOrange9 2 3 3" xfId="274" xr:uid="{6500569D-28EF-4E91-B32A-E106B80204E2}"/>
    <cellStyle name="AggOrange9 2 3 3 2" xfId="275" xr:uid="{3841E6CA-DC7A-445F-B45D-E6654C423B4F}"/>
    <cellStyle name="AggOrange9 2 3 4" xfId="276" xr:uid="{ECFBA216-0249-43CD-BB77-1BD01D6CB275}"/>
    <cellStyle name="AggOrange9 2 3 4 2" xfId="277" xr:uid="{AEF664B2-E36C-4B5F-8339-1213C8849C5E}"/>
    <cellStyle name="AggOrange9 3" xfId="278" xr:uid="{B7C45329-1C9C-49A7-886A-A555354FCBF8}"/>
    <cellStyle name="AggOrange9 3 2" xfId="279" xr:uid="{311CBF87-5B26-498E-AB9E-8A14421A4ED9}"/>
    <cellStyle name="AggOrange9 3 2 2" xfId="280" xr:uid="{A0D72B73-95CB-4569-AF93-499AC7DA7437}"/>
    <cellStyle name="AggOrange9 3 3" xfId="281" xr:uid="{3DB8411A-8083-4DB3-8DB5-569E2C87806A}"/>
    <cellStyle name="AggOrange9 4" xfId="282" xr:uid="{0CEDE310-4C35-44FC-95EA-EA11C88DD626}"/>
    <cellStyle name="AggOrange9 4 2" xfId="283" xr:uid="{243D4F16-02B6-41CD-8C66-FDE83F5CE676}"/>
    <cellStyle name="AggOrange9 4 2 2" xfId="284" xr:uid="{EF4C3B35-977D-4E23-A270-DAF45ADA2A30}"/>
    <cellStyle name="AggOrange9 4 3" xfId="285" xr:uid="{1F425525-F91E-4109-BAD9-4AD53D09481B}"/>
    <cellStyle name="AggOrange9 4 3 2" xfId="286" xr:uid="{81E362C8-3A44-41B8-B579-AE4530A37742}"/>
    <cellStyle name="AggOrange9 4 4" xfId="287" xr:uid="{696D603F-9837-4B1E-AE1D-FF9ED349CD8D}"/>
    <cellStyle name="AggOrange9 4 4 2" xfId="288" xr:uid="{A98B1686-6F66-4529-8219-CF3FBA000347}"/>
    <cellStyle name="AggOrange9 5" xfId="289" xr:uid="{D6D21311-AAB3-4A48-A97D-79A1EC72564B}"/>
    <cellStyle name="AggOrangeLB_2x" xfId="290" xr:uid="{3FC1FD3D-D4CC-4275-9E5A-7E0E09CB0465}"/>
    <cellStyle name="AggOrangeLBorder" xfId="291" xr:uid="{43A9916F-5F11-4B45-ABAB-C6EC65E97E68}"/>
    <cellStyle name="AggOrangeLBorder 2" xfId="292" xr:uid="{DD3C698A-0A5B-4728-B446-C38FD6747F2B}"/>
    <cellStyle name="AggOrangeLBorder 2 2" xfId="293" xr:uid="{448E5E33-FC1B-4B86-97CE-B11BBA83305C}"/>
    <cellStyle name="AggOrangeLBorder 2 3" xfId="294" xr:uid="{D244E145-1374-41BC-8B58-E2B7D95534F8}"/>
    <cellStyle name="AggOrangeLBorder 2 3 2" xfId="295" xr:uid="{EC5B8888-FE95-433D-98EF-8C4431336DDE}"/>
    <cellStyle name="AggOrangeLBorder 2 3 2 2" xfId="296" xr:uid="{846FF066-3F17-4276-9A95-CACB581E6C71}"/>
    <cellStyle name="AggOrangeLBorder 2 3 3" xfId="297" xr:uid="{162A017E-0EF9-4E83-8376-90C8A8EBE413}"/>
    <cellStyle name="AggOrangeLBorder 2 3 3 2" xfId="298" xr:uid="{EDD37BC5-F0BE-488C-8085-B9466ED983FB}"/>
    <cellStyle name="AggOrangeLBorder 2 3 4" xfId="299" xr:uid="{8870CB63-9F91-45B7-9844-B74595CBD2F1}"/>
    <cellStyle name="AggOrangeLBorder 2 3 4 2" xfId="300" xr:uid="{4E702EF9-72BD-4522-8066-2747824D97EA}"/>
    <cellStyle name="AggOrangeLBorder 2 3 5" xfId="301" xr:uid="{6B8B522B-74D1-4A87-A86A-1FDBC764D221}"/>
    <cellStyle name="AggOrangeLBorder 3" xfId="302" xr:uid="{F709CE50-98F9-4B50-B9A1-1F2DDDBCD311}"/>
    <cellStyle name="AggOrangeLBorder 4" xfId="303" xr:uid="{39439EB6-EF18-4A25-90CE-44F71BEF4D0B}"/>
    <cellStyle name="AggOrangeLBorder 4 2" xfId="304" xr:uid="{BD53196C-ED1E-4C09-B522-B2B798348EB6}"/>
    <cellStyle name="AggOrangeLBorder 4 2 2" xfId="305" xr:uid="{2D37263A-7D71-4A9E-8402-9DA933C8968B}"/>
    <cellStyle name="AggOrangeLBorder 4 3" xfId="306" xr:uid="{3FC4D62C-6ABC-4C86-AABE-22D4447F7E85}"/>
    <cellStyle name="AggOrangeLBorder 4 3 2" xfId="307" xr:uid="{9FBC0283-40CC-473F-B2C4-05C5B74959B4}"/>
    <cellStyle name="AggOrangeLBorder 4 4" xfId="308" xr:uid="{F76F9DBB-41A3-41F3-AB55-84F0165CB80C}"/>
    <cellStyle name="AggOrangeLBorder 4 4 2" xfId="309" xr:uid="{DC616232-BEF9-4821-9E9C-D94A481959EE}"/>
    <cellStyle name="AggOrangeLBorder 4 5" xfId="310" xr:uid="{8146880F-892C-405C-9614-CDCCCB6C7BB9}"/>
    <cellStyle name="AggOrangeLBorder 5" xfId="311" xr:uid="{33E9BACF-D7BB-4C7C-B925-BF432DDEFB55}"/>
    <cellStyle name="AggOrangeRBorder" xfId="312" xr:uid="{5CED9964-280A-4E37-9016-9F5C69D26C77}"/>
    <cellStyle name="AggOrangeRBorder 2" xfId="313" xr:uid="{3F50D830-E66B-4BBC-A018-B773731E6616}"/>
    <cellStyle name="AggOrangeRBorder 2 2" xfId="314" xr:uid="{39D5545F-5976-4FEA-815E-BC3BCDBFD018}"/>
    <cellStyle name="AggOrangeRBorder 2 2 2" xfId="315" xr:uid="{9BBA61F9-2FF9-45CD-B32E-CC38DB6C5EEC}"/>
    <cellStyle name="AggOrangeRBorder 2 2 2 2" xfId="316" xr:uid="{FFD31EA9-0CDD-4D10-832C-06234F5DFFE5}"/>
    <cellStyle name="AggOrangeRBorder 2 3" xfId="317" xr:uid="{478FCA57-3A3B-468E-A8CD-5E6D3F8DB18A}"/>
    <cellStyle name="AggOrangeRBorder 2 3 2" xfId="318" xr:uid="{16705CA4-137A-4106-B0E0-6F6BB90568BD}"/>
    <cellStyle name="AggOrangeRBorder 2 3 2 2" xfId="319" xr:uid="{3F2C429A-C801-4389-A10C-BE12C7D0CF8A}"/>
    <cellStyle name="AggOrangeRBorder 2 3 3" xfId="320" xr:uid="{5961569D-25B7-4D91-BDC9-B1088B16E113}"/>
    <cellStyle name="AggOrangeRBorder 2 3 3 2" xfId="321" xr:uid="{56CBCAB8-FD1F-4A51-9C8B-1941FA71F989}"/>
    <cellStyle name="AggOrangeRBorder 2 3 4" xfId="322" xr:uid="{08BF196B-05F3-4445-8DA9-E2670D2225D7}"/>
    <cellStyle name="AggOrangeRBorder 2 3 4 2" xfId="323" xr:uid="{DCA0D5F2-A1C7-4AE5-AB63-65F4845CCB2F}"/>
    <cellStyle name="AggOrangeRBorder 2 3 5" xfId="324" xr:uid="{9265D3B0-8A9D-4D13-A45F-DAF9131FE0F0}"/>
    <cellStyle name="AggOrangeRBorder 3" xfId="325" xr:uid="{F01D5877-24B4-4FBC-BFBA-5FBFFECCA7E1}"/>
    <cellStyle name="AggOrangeRBorder 3 2" xfId="326" xr:uid="{79FEF0C4-AEBB-4D99-B753-81269E02DBD4}"/>
    <cellStyle name="AggOrangeRBorder 3 2 2" xfId="327" xr:uid="{8ABAA1CA-8C33-46F2-9C8D-797E372B1E80}"/>
    <cellStyle name="AggOrangeRBorder 3 2 3" xfId="328" xr:uid="{1B5BE6DA-2D46-43E2-AADC-7452E9C69BC1}"/>
    <cellStyle name="AggOrangeRBorder 4" xfId="329" xr:uid="{EC377DDA-7502-4228-BEDF-C9F4AE757917}"/>
    <cellStyle name="AggOrangeRBorder 4 2" xfId="330" xr:uid="{71479D18-8C14-41EA-B6BA-65D2AB10CB75}"/>
    <cellStyle name="AggOrangeRBorder 4 2 2" xfId="331" xr:uid="{2C56B574-0198-4BD2-B32C-FE2EE442236F}"/>
    <cellStyle name="AggOrangeRBorder 4 3" xfId="332" xr:uid="{84B30F3F-F828-4849-B02A-2A887DDF1974}"/>
    <cellStyle name="AggOrangeRBorder 4 3 2" xfId="333" xr:uid="{E351FAAD-85B2-4456-B01A-63062C22BA2E}"/>
    <cellStyle name="AggOrangeRBorder 4 4" xfId="334" xr:uid="{714FE8FC-179E-4808-80F9-9E5D0986EFCC}"/>
    <cellStyle name="AggOrangeRBorder 4 4 2" xfId="335" xr:uid="{179B0BC3-DD88-409B-92B1-9A867DC62B17}"/>
    <cellStyle name="AggOrangeRBorder 4 5" xfId="336" xr:uid="{A33F9ED9-D760-4970-884E-BFBB0B8A8181}"/>
    <cellStyle name="AggOrangeRBorder 5" xfId="337" xr:uid="{96443B08-CCA8-47AE-80CB-6706904EFA28}"/>
    <cellStyle name="AggOrangeRBorder_CRFReport-template" xfId="338" xr:uid="{A7999539-5E48-41DE-8993-C2F2751296FB}"/>
    <cellStyle name="Akzent1" xfId="339" xr:uid="{33673281-FA6D-47D0-97C5-6287EAE6DE02}"/>
    <cellStyle name="Akzent2" xfId="340" xr:uid="{FC71A93E-4BF1-4C09-994A-518A26DDB26B}"/>
    <cellStyle name="Akzent3" xfId="341" xr:uid="{4A02A16C-7082-46E9-8358-F0260F6DDDC7}"/>
    <cellStyle name="Akzent4" xfId="342" xr:uid="{78262745-B73C-4D71-86EA-50828EAA8E14}"/>
    <cellStyle name="Akzent5" xfId="343" xr:uid="{8C1CDEAE-2E9F-41D7-8C53-C5D9009D592C}"/>
    <cellStyle name="Akzent6" xfId="344" xr:uid="{1C27B92E-55F6-457A-8511-76BE8F99C0AB}"/>
    <cellStyle name="Ausgabe 2" xfId="345" xr:uid="{89B3DDB0-4F05-4927-B941-BA8299CD4600}"/>
    <cellStyle name="Ausgabe 2 2" xfId="346" xr:uid="{74128925-3BAB-48C6-A91C-1B94AA2FD98C}"/>
    <cellStyle name="Ausgabe 2 2 2" xfId="347" xr:uid="{2C701AE9-4B38-41F7-8670-F8412034DA55}"/>
    <cellStyle name="Ausgabe 2 3" xfId="348" xr:uid="{C9103B27-8C27-4E5B-BB32-13D366CE6D83}"/>
    <cellStyle name="Ausgabe 2 3 2" xfId="349" xr:uid="{97253927-76F2-46D9-A3D3-508E003B6876}"/>
    <cellStyle name="Ausgabe 2 4" xfId="350" xr:uid="{D328F200-9C09-4EB5-9E7D-2C1ADD228EC6}"/>
    <cellStyle name="Ausgabe 3" xfId="351" xr:uid="{C93BAA3E-D118-43A4-BEBC-893CBD5C5FD9}"/>
    <cellStyle name="Ausgabe 3 2" xfId="352" xr:uid="{F187CC2F-5CDC-4833-9058-A373666E2337}"/>
    <cellStyle name="Ausgabe 3 2 2" xfId="353" xr:uid="{5E65B6CC-22C6-4628-A6D0-6AD59C6AC016}"/>
    <cellStyle name="Ausgabe 3 3" xfId="354" xr:uid="{C0EDB17F-6CDD-455D-B8E7-37EAF4002748}"/>
    <cellStyle name="Ausgabe 3 3 2" xfId="355" xr:uid="{DFB6AA9E-3DA6-4A4C-9DE4-3BFA65D96AEE}"/>
    <cellStyle name="Ausgabe 3 4" xfId="356" xr:uid="{E3DC4392-1CA6-4004-ABC8-9B2A244AF4D2}"/>
    <cellStyle name="Ausgabe 4" xfId="357" xr:uid="{9F5457AD-B873-466D-8DEE-47220098AA3B}"/>
    <cellStyle name="Ausgabe 4 2" xfId="358" xr:uid="{D3A4F8EB-DEFC-46FA-98D2-56DFF863B562}"/>
    <cellStyle name="Ausgabe 5" xfId="359" xr:uid="{A8EA36D9-C122-489C-9355-D68B8C5A1A15}"/>
    <cellStyle name="Ausgabe 5 2" xfId="360" xr:uid="{609BA4E1-BA52-46E6-8F75-792931A0C980}"/>
    <cellStyle name="Ausgabe 6" xfId="361" xr:uid="{AFFD1DCE-08DC-418C-96B2-935C6325CFD8}"/>
    <cellStyle name="Bad" xfId="18" builtinId="27" customBuiltin="1"/>
    <cellStyle name="Bad 2" xfId="362" xr:uid="{2776867F-7ECA-490D-835D-8D09C07B6D6B}"/>
    <cellStyle name="Bad 3" xfId="363" xr:uid="{D141F76D-34F5-45DE-9F31-C2AADE537371}"/>
    <cellStyle name="Bad 4" xfId="364" xr:uid="{ABB528BB-F774-425F-A317-7ADA20F9E615}"/>
    <cellStyle name="Berechnung 2" xfId="365" xr:uid="{C01CEC1E-2DC2-4F88-9C8D-F9A230840BA2}"/>
    <cellStyle name="Berechnung 2 2" xfId="366" xr:uid="{89CD62CF-6753-4461-B7A0-B7565FFEE2BA}"/>
    <cellStyle name="Berechnung 2 2 2" xfId="367" xr:uid="{EA61429D-7224-4622-A8EE-CFB138E5B53B}"/>
    <cellStyle name="Berechnung 2 3" xfId="368" xr:uid="{6FA9087E-E0B4-4A32-9B84-E1ADE78C09F5}"/>
    <cellStyle name="Berechnung 2 3 2" xfId="369" xr:uid="{ADEFB517-2BC3-43AD-897B-842494B781FB}"/>
    <cellStyle name="Berechnung 2 4" xfId="370" xr:uid="{1F609F49-2D35-48BF-AF64-B8D493C35B51}"/>
    <cellStyle name="Berechnung 2 4 2" xfId="371" xr:uid="{DCB32E1A-E50B-45A5-A524-AE6F8574F793}"/>
    <cellStyle name="Berechnung 2 5" xfId="372" xr:uid="{57F51FDC-09C8-454D-9A46-396A36143927}"/>
    <cellStyle name="Berechnung 3" xfId="373" xr:uid="{F41115B9-3A66-4B19-90DF-DB61A9C31392}"/>
    <cellStyle name="Berechnung 3 2" xfId="374" xr:uid="{C227CD51-F249-46A5-8ABD-CF1BC04B7788}"/>
    <cellStyle name="Berechnung 3 2 2" xfId="375" xr:uid="{F9FD19A2-EF66-44BC-8690-A652A7D45085}"/>
    <cellStyle name="Berechnung 3 3" xfId="376" xr:uid="{3EEF2BD1-CB5F-4B85-B76A-388BAB437700}"/>
    <cellStyle name="Berechnung 3 3 2" xfId="377" xr:uid="{2571A944-CB0E-4121-8501-3330A9C58B8E}"/>
    <cellStyle name="Berechnung 3 4" xfId="378" xr:uid="{6207C825-9430-4D1A-8678-E131120125A4}"/>
    <cellStyle name="Berechnung 3 4 2" xfId="379" xr:uid="{837086C2-8E40-4DB7-9021-CBB5339A8E68}"/>
    <cellStyle name="Berechnung 3 5" xfId="380" xr:uid="{61FC6DC1-D9BD-4CF6-BE81-6BBC8C8AEF1E}"/>
    <cellStyle name="Berechnung 4" xfId="381" xr:uid="{534BD8D7-7470-4ACF-A5DC-FCD79C6DCB36}"/>
    <cellStyle name="Berechnung 4 2" xfId="382" xr:uid="{F937A442-B8CA-4079-8727-67654535E801}"/>
    <cellStyle name="Berechnung 5" xfId="383" xr:uid="{CE7CF831-3720-4D70-9357-2BBF837D8FB0}"/>
    <cellStyle name="Berechnung 5 2" xfId="384" xr:uid="{2494016D-875B-462E-BAEB-29A8E43C321D}"/>
    <cellStyle name="Berechnung 6" xfId="385" xr:uid="{BE2127A9-5B94-4444-8902-14CBAD72EAB9}"/>
    <cellStyle name="Berechnung 6 2" xfId="386" xr:uid="{1048E47E-641D-467E-A203-49951588B67D}"/>
    <cellStyle name="Berechnung 7" xfId="387" xr:uid="{C4193FCA-471A-4E32-AC04-73E4DEDBE809}"/>
    <cellStyle name="Bold GHG Numbers (0.00)" xfId="2" xr:uid="{00000000-0005-0000-0000-000002000000}"/>
    <cellStyle name="Calculation" xfId="22" builtinId="22" customBuiltin="1"/>
    <cellStyle name="Calculation 2" xfId="388" xr:uid="{1E0D8872-C6D4-4D73-B988-4305FBE1D284}"/>
    <cellStyle name="Calculation 2 2" xfId="389" xr:uid="{F78214BD-6C06-4ABD-BBF7-612B2CA2F065}"/>
    <cellStyle name="Calculation 2 2 2" xfId="390" xr:uid="{2F3CCA16-1A49-4714-B0BB-06047EA7A3DD}"/>
    <cellStyle name="Calculation 2 3" xfId="391" xr:uid="{496C42F6-B929-4AB0-92B0-331693D4082A}"/>
    <cellStyle name="Calculation 2 3 2" xfId="392" xr:uid="{FF1CFF1E-A628-40BD-AA34-18B7C61D7F39}"/>
    <cellStyle name="Calculation 2 4" xfId="393" xr:uid="{045F58ED-D0C8-4B43-8FC7-E6042DC38EB3}"/>
    <cellStyle name="Calculation 2 4 2" xfId="394" xr:uid="{B4CC2177-F42D-4C94-B7EF-5D9505E8B8C6}"/>
    <cellStyle name="Calculation 2 5" xfId="395" xr:uid="{39E4EAC6-B839-4ECB-B3B7-27794C96F083}"/>
    <cellStyle name="Calculation 3" xfId="396" xr:uid="{2623B2DD-D076-4F72-A888-2FF8D0E3268F}"/>
    <cellStyle name="Calculation 3 2" xfId="397" xr:uid="{EB1FCE8F-DB04-4F5C-ADF4-168E3EBD8974}"/>
    <cellStyle name="Calculation 3 2 2" xfId="398" xr:uid="{C3B0AECB-0716-431A-94AE-250092D18729}"/>
    <cellStyle name="Calculation 3 3" xfId="399" xr:uid="{E6117306-5CB5-4833-880C-E133A3E641C6}"/>
    <cellStyle name="Calculation 3 3 2" xfId="400" xr:uid="{D914EED3-39F4-4B31-AD92-A03825CF72BD}"/>
    <cellStyle name="Calculation 3 4" xfId="401" xr:uid="{1241B20D-E39F-40A6-B139-7DC0FD9EA8A5}"/>
    <cellStyle name="Calculation 3 4 2" xfId="402" xr:uid="{777330C4-BEC9-4344-B62D-5D3993759AB7}"/>
    <cellStyle name="Calculation 3 5" xfId="403" xr:uid="{971BEF15-C4B0-44F0-872B-0A9EB92D6D9C}"/>
    <cellStyle name="Check Cell" xfId="24" builtinId="23" customBuiltin="1"/>
    <cellStyle name="Check Cell 2" xfId="404" xr:uid="{701983AF-BD6E-41B2-826E-EAE8009754FE}"/>
    <cellStyle name="Check Cell 3" xfId="405" xr:uid="{5F9C9FA1-953B-4E22-B72B-33C1B1A9E6E7}"/>
    <cellStyle name="Check Cell 4" xfId="406" xr:uid="{FCD967C0-16E5-4EE3-84C4-A64A899552BA}"/>
    <cellStyle name="Comma 2" xfId="6" xr:uid="{00000000-0005-0000-0000-000004000000}"/>
    <cellStyle name="Comma 2 2" xfId="407" xr:uid="{ED8C37D8-921D-4CD9-ADB2-CCE7836C9EA1}"/>
    <cellStyle name="Comma 2 2 2" xfId="408" xr:uid="{1B0202B5-2713-48F3-A3BF-94341FD2CBD6}"/>
    <cellStyle name="Comma 3" xfId="7" xr:uid="{00000000-0005-0000-0000-000005000000}"/>
    <cellStyle name="Constants" xfId="409" xr:uid="{824B819A-F889-4E22-B66A-D6F12536461E}"/>
    <cellStyle name="ContentsHyperlink" xfId="410" xr:uid="{08BEB4DF-8232-40DF-BBEE-FBA9827B6206}"/>
    <cellStyle name="CustomCellsOrange" xfId="411" xr:uid="{02CA4E49-0809-4ABE-82B7-D974724BD160}"/>
    <cellStyle name="CustomCellsOrange 2" xfId="412" xr:uid="{EBB98357-B0FE-4368-BFD1-6E0880204A62}"/>
    <cellStyle name="CustomCellsOrange 2 2" xfId="413" xr:uid="{BD88E5DB-067B-4FB8-87EA-2657667982EA}"/>
    <cellStyle name="CustomCellsOrange 2 2 2" xfId="414" xr:uid="{A8DB5DA2-FB99-4812-9E31-55C3F2C0E07E}"/>
    <cellStyle name="CustomCellsOrange 2 2 2 2" xfId="415" xr:uid="{C4921EC5-B8D8-4EF7-892B-46E128669AEE}"/>
    <cellStyle name="CustomCellsOrange 2 2 2 2 2" xfId="416" xr:uid="{5ECFACB9-CAA7-4B8F-9C10-E00EB256E7CD}"/>
    <cellStyle name="CustomCellsOrange 2 2 3" xfId="417" xr:uid="{54BA5699-5549-4855-83CB-126FADB76216}"/>
    <cellStyle name="CustomCellsOrange 2 2 3 2" xfId="418" xr:uid="{572BBEF6-F5A1-45B6-9B8C-601B5BAA3875}"/>
    <cellStyle name="CustomCellsOrange 2 2 4" xfId="419" xr:uid="{1EE66E37-7D9E-44EA-B8F7-75A695101B5A}"/>
    <cellStyle name="CustomCellsOrange 2 2 4 2" xfId="420" xr:uid="{909980AA-421E-4BF2-95A4-F11F2BC40F62}"/>
    <cellStyle name="CustomCellsOrange 2 2 5" xfId="421" xr:uid="{57A08D78-12A1-4048-A9B0-ABB7937E44FF}"/>
    <cellStyle name="CustomCellsOrange 2 2 5 2" xfId="422" xr:uid="{E8A8621E-EA26-4F13-B06C-385E01DDD93F}"/>
    <cellStyle name="CustomCellsOrange 3" xfId="423" xr:uid="{FE30AD22-627A-47C7-9DD3-5F4E6B1EFC5F}"/>
    <cellStyle name="CustomCellsOrange 3 2" xfId="424" xr:uid="{1240B992-4617-4F4B-872F-E571E6042518}"/>
    <cellStyle name="CustomCellsOrange 3 2 2" xfId="425" xr:uid="{44760FBD-0476-49F1-A084-02A2C9D1374F}"/>
    <cellStyle name="CustomCellsOrange 3 3" xfId="426" xr:uid="{F10E6226-4075-4FEF-B14F-00501FE7193A}"/>
    <cellStyle name="CustomCellsOrange 3 3 2" xfId="427" xr:uid="{BD9A8AC5-15E1-43D0-9D5C-5527FC0E0192}"/>
    <cellStyle name="CustomCellsOrange 3 4" xfId="428" xr:uid="{2B6E7FF1-FF12-4C60-BD43-1BD9A9A88736}"/>
    <cellStyle name="CustomCellsOrange 3 4 2" xfId="429" xr:uid="{9A9014A2-F160-4376-A3DB-C107671C57F5}"/>
    <cellStyle name="CustomCellsOrange 3 5" xfId="430" xr:uid="{3B42BD96-5D50-4FD1-BE4A-AD3645E3BBFF}"/>
    <cellStyle name="CustomizationCells" xfId="431" xr:uid="{6DCB0A17-A420-4D13-8A69-9C4CC03A0FF7}"/>
    <cellStyle name="CustomizationCells 2" xfId="432" xr:uid="{933FFD0D-CB5A-475D-88CB-DB90F7D36678}"/>
    <cellStyle name="CustomizationCells 2 2" xfId="433" xr:uid="{07AFE680-FBF8-4803-A1E9-54EAFD60104E}"/>
    <cellStyle name="CustomizationCells 2 2 2" xfId="434" xr:uid="{82624B1F-46A3-48D6-8C01-EA476F63A80C}"/>
    <cellStyle name="CustomizationCells 2 2 2 2" xfId="435" xr:uid="{B065E5A6-251D-446D-8C02-813856471D80}"/>
    <cellStyle name="CustomizationCells 2 2 2 2 2" xfId="436" xr:uid="{784B8304-A18C-4AAB-AB2B-5A3B3034A545}"/>
    <cellStyle name="CustomizationCells 2 2 3" xfId="437" xr:uid="{FE27B775-C80F-464D-AE1A-5DF17C1D04AE}"/>
    <cellStyle name="CustomizationCells 2 2 3 2" xfId="438" xr:uid="{89989BFF-CBF7-445A-97CA-82A8C5F3FC65}"/>
    <cellStyle name="CustomizationCells 2 2 4" xfId="439" xr:uid="{481C09E4-DF5E-4925-ADC0-9B3C3458AD6A}"/>
    <cellStyle name="CustomizationCells 2 2 4 2" xfId="440" xr:uid="{6A8E4554-7EA3-42F5-AC3B-0505A0B144F2}"/>
    <cellStyle name="CustomizationCells 2 2 5" xfId="441" xr:uid="{4BD47078-197F-466D-BDC2-CF7659455FB5}"/>
    <cellStyle name="CustomizationCells 2 2 5 2" xfId="442" xr:uid="{487EE4D7-2B2C-4183-9BF3-01531106BEDC}"/>
    <cellStyle name="CustomizationCells 3" xfId="443" xr:uid="{83A178BE-9153-4CF9-9514-A376D8FEEFC4}"/>
    <cellStyle name="CustomizationCells 3 2" xfId="444" xr:uid="{EB582604-A1F9-4061-BB3F-F15344C1219C}"/>
    <cellStyle name="CustomizationCells 3 2 2" xfId="445" xr:uid="{62E641DD-593E-4234-8E9C-F31D2265B117}"/>
    <cellStyle name="CustomizationCells 3 3" xfId="446" xr:uid="{4F064723-E486-4BE4-909E-483736595744}"/>
    <cellStyle name="CustomizationCells 3 3 2" xfId="447" xr:uid="{3FE1E510-12E7-4328-8B35-B5C0B1C1A921}"/>
    <cellStyle name="CustomizationCells 3 4" xfId="448" xr:uid="{05EC3373-3A8E-4786-9F03-A05A2DE9F51A}"/>
    <cellStyle name="CustomizationCells 3 4 2" xfId="449" xr:uid="{CB7DD71B-67E7-475B-8E4D-E6A9947A6602}"/>
    <cellStyle name="CustomizationCells 3 5" xfId="450" xr:uid="{7FB0BF53-6626-425A-B39A-9B13873143BA}"/>
    <cellStyle name="CustomizationCells 4" xfId="451" xr:uid="{E764B61E-7388-4DCC-BC47-6F6CE2C2C669}"/>
    <cellStyle name="CustomizationGreenCells" xfId="452" xr:uid="{46043F22-D247-4706-B9C8-C872AD59CB06}"/>
    <cellStyle name="CustomizationGreenCells 2" xfId="453" xr:uid="{15D37899-3A15-4C32-98E9-67259CD41157}"/>
    <cellStyle name="CustomizationGreenCells 3" xfId="454" xr:uid="{FBC96E63-5D1A-45BC-8E71-AE7B2BFF1A06}"/>
    <cellStyle name="CustomizationGreenCells 3 2" xfId="455" xr:uid="{78C68FD7-5C5A-4FFF-98C1-CD0F199CA7E6}"/>
    <cellStyle name="CustomizationGreenCells 3 2 2" xfId="456" xr:uid="{E18B7F3F-9EBB-420E-A228-F7ADFBC78BCA}"/>
    <cellStyle name="CustomizationGreenCells 3 3" xfId="457" xr:uid="{7409F567-48DB-4813-AEF4-18CF534C78AC}"/>
    <cellStyle name="CustomizationGreenCells 3 3 2" xfId="458" xr:uid="{384DD025-8CC2-4E8D-A916-41D613FC4D05}"/>
    <cellStyle name="CustomizationGreenCells 3 4" xfId="459" xr:uid="{B8E93DDB-7ED7-462C-9DE1-0B5827C85D07}"/>
    <cellStyle name="CustomizationGreenCells 3 4 2" xfId="460" xr:uid="{E8E21B4D-EAA9-419B-8225-872F7EEB8BD0}"/>
    <cellStyle name="CustomizationGreenCells 3 5" xfId="461" xr:uid="{FF087C13-47EA-49AF-90E5-51E24A0EDD8B}"/>
    <cellStyle name="DocBox_EmptyRow" xfId="462" xr:uid="{EC5EB1C4-2EF2-4B0E-A5FF-02879E4149D6}"/>
    <cellStyle name="Eingabe" xfId="463" xr:uid="{A98C3C33-211A-49FB-B91F-DFECD3F0FEEA}"/>
    <cellStyle name="Eingabe 2" xfId="464" xr:uid="{C1944415-DE8C-4692-8A38-D41AEECDD987}"/>
    <cellStyle name="Eingabe 3" xfId="465" xr:uid="{B99576DC-D47A-4D7F-BF0D-12E36575B146}"/>
    <cellStyle name="Eingabe 3 2" xfId="466" xr:uid="{C345FEA3-C862-470C-B73E-9747B80322FE}"/>
    <cellStyle name="Eingabe 3 2 2" xfId="467" xr:uid="{955698E7-8B06-49AF-ACFB-A2EAE5736A5F}"/>
    <cellStyle name="Eingabe 3 3" xfId="468" xr:uid="{2318EB2D-0893-4E4F-A10E-143ED3489267}"/>
    <cellStyle name="Eingabe 3 3 2" xfId="469" xr:uid="{87C7E484-A60A-43EB-AF29-AC0BB8C0280C}"/>
    <cellStyle name="Eingabe 3 4" xfId="470" xr:uid="{414DE6D5-CE60-4157-80B3-A82DC3E27379}"/>
    <cellStyle name="Eingabe 3 4 2" xfId="471" xr:uid="{CFF93590-6530-4B3A-8BEF-7A12A14E118C}"/>
    <cellStyle name="Eingabe 3 5" xfId="472" xr:uid="{5B8570BD-EDA4-4412-8D00-4BF3008AD8E2}"/>
    <cellStyle name="Eingabe 4" xfId="473" xr:uid="{8C5977F2-6120-4EED-A676-4ABF860038B9}"/>
    <cellStyle name="Eingabe 4 2" xfId="474" xr:uid="{8DBD59AB-EF7D-4E9B-9C38-53FD0D550060}"/>
    <cellStyle name="Eingabe 4 2 2" xfId="475" xr:uid="{85B011FD-6D67-4F35-A473-476AE11B0703}"/>
    <cellStyle name="Eingabe 4 3" xfId="476" xr:uid="{7D15E1F2-8AEB-47B5-B7BF-732F7A587112}"/>
    <cellStyle name="Eingabe 4 3 2" xfId="477" xr:uid="{2481EB3D-E023-40AD-B96F-44C5166F0D34}"/>
    <cellStyle name="Eingabe 4 4" xfId="478" xr:uid="{9EBDBC2A-53DD-4B91-9139-3252F773F70F}"/>
    <cellStyle name="Eingabe 4 4 2" xfId="479" xr:uid="{74A1CAF0-7609-4705-980D-ED2B1EB909B4}"/>
    <cellStyle name="Eingabe 4 5" xfId="480" xr:uid="{D19463D1-9DF1-4D91-9A24-463D6541F3DB}"/>
    <cellStyle name="Eingabe 5" xfId="481" xr:uid="{04D5D9F9-B7BA-4231-93B5-185B27C1BCF0}"/>
    <cellStyle name="Eingabe 5 2" xfId="482" xr:uid="{73BB91B0-131E-48FB-B4D3-033B66EAB323}"/>
    <cellStyle name="Eingabe 6" xfId="483" xr:uid="{DF76C1FE-23D0-496E-97E8-C41E1E234E98}"/>
    <cellStyle name="Eingabe 6 2" xfId="484" xr:uid="{DD796877-F070-464F-A42A-F137DF9FC1CA}"/>
    <cellStyle name="Eingabe 7" xfId="485" xr:uid="{887A5C7B-F19E-4CCB-A949-625365F0EF2C}"/>
    <cellStyle name="Eingabe 7 2" xfId="486" xr:uid="{155AD939-235B-478A-875D-14FE2DD46445}"/>
    <cellStyle name="Eingabe 8" xfId="487" xr:uid="{BE138646-E57A-4A90-8A3D-CD63EAC59F36}"/>
    <cellStyle name="Empty_B_border" xfId="488" xr:uid="{71E236B3-1B1D-4D3B-8067-230A16BC6D98}"/>
    <cellStyle name="Ergebnis 2" xfId="489" xr:uid="{3C4AE069-4A7B-4A54-9848-0378121F18F4}"/>
    <cellStyle name="Ergebnis 2 2" xfId="490" xr:uid="{D7A9E24D-FCC7-4D9A-AD6B-492C7B5376D1}"/>
    <cellStyle name="Ergebnis 2 2 2" xfId="491" xr:uid="{C1E3387E-2207-4B4D-84B3-E49E2DAE9569}"/>
    <cellStyle name="Ergebnis 2 3" xfId="492" xr:uid="{ED24DD38-A050-43B2-B670-45A3C09068EE}"/>
    <cellStyle name="Ergebnis 2 3 2" xfId="493" xr:uid="{B9837E2A-D1E5-45CC-8CB2-6711E24304BC}"/>
    <cellStyle name="Ergebnis 2 4" xfId="494" xr:uid="{97EFB4FB-E097-4F05-9EC0-F1C5B187D79F}"/>
    <cellStyle name="Ergebnis 2 4 2" xfId="495" xr:uid="{24519EA9-BCEF-47D2-A357-93008685A38D}"/>
    <cellStyle name="Ergebnis 2 5" xfId="496" xr:uid="{FF432A4D-4DFF-4AD9-9EC2-180D9BA41C1C}"/>
    <cellStyle name="Ergebnis 3" xfId="497" xr:uid="{10771948-6320-4AFA-BE1E-D1EBCB797C7B}"/>
    <cellStyle name="Ergebnis 3 2" xfId="498" xr:uid="{194D33CC-C608-4FC2-B03B-312813B90FF4}"/>
    <cellStyle name="Ergebnis 3 2 2" xfId="499" xr:uid="{9DDE51A3-CE0B-461D-893E-D07D2A3CE24E}"/>
    <cellStyle name="Ergebnis 3 3" xfId="500" xr:uid="{DF25D02D-B644-407D-9BE8-4AD77899BAFA}"/>
    <cellStyle name="Ergebnis 3 3 2" xfId="501" xr:uid="{DEE0C680-EE8B-448A-A3C5-41BF43AFA48B}"/>
    <cellStyle name="Ergebnis 3 4" xfId="502" xr:uid="{513F6F51-C2B2-4446-9C89-F0E106F8E05B}"/>
    <cellStyle name="Ergebnis 3 4 2" xfId="503" xr:uid="{263BEA16-4F42-42B9-9FA7-A6E5336716A2}"/>
    <cellStyle name="Ergebnis 3 5" xfId="504" xr:uid="{C26A1792-F0AE-4B20-8DF9-7DBD5BC7D4B6}"/>
    <cellStyle name="Ergebnis 4" xfId="505" xr:uid="{E0B49BF6-B89F-43BC-81E3-F455ED6817DB}"/>
    <cellStyle name="Ergebnis 4 2" xfId="506" xr:uid="{CC815CAB-812E-4FD6-B78E-C2F45BBC0159}"/>
    <cellStyle name="Ergebnis 5" xfId="507" xr:uid="{E74B7DA7-BD7F-4E6E-96DB-EECA78EECE04}"/>
    <cellStyle name="Ergebnis 5 2" xfId="508" xr:uid="{AE85B95D-942F-4BE5-9D93-CDDFE84D63C7}"/>
    <cellStyle name="Ergebnis 6" xfId="509" xr:uid="{6B675978-3669-4633-A390-CDF64074C1C5}"/>
    <cellStyle name="Ergebnis 6 2" xfId="510" xr:uid="{629C29BC-9C3B-4C62-BEA9-E22D3F1CFA7F}"/>
    <cellStyle name="Ergebnis 7" xfId="511" xr:uid="{6078AD2A-4120-4FAC-AF63-3DFCD2B69737}"/>
    <cellStyle name="Erklärender Text 2" xfId="512" xr:uid="{C9121DD7-3B7E-4B3F-B894-4C33B3E8468F}"/>
    <cellStyle name="Erklärender Text 3" xfId="513" xr:uid="{06FEC504-C209-42B0-A73B-F7028C39BDB1}"/>
    <cellStyle name="Explanatory Text" xfId="26" builtinId="53" customBuiltin="1"/>
    <cellStyle name="Explanatory Text 2" xfId="514" xr:uid="{F855C136-EE4C-462E-B682-354B43969171}"/>
    <cellStyle name="Explanatory Text 3" xfId="515" xr:uid="{A9105CB2-9F1F-45F0-8CD8-1A27AB25763D}"/>
    <cellStyle name="Good" xfId="17" builtinId="26" customBuiltin="1"/>
    <cellStyle name="Good 2" xfId="516" xr:uid="{E1DF72B7-41B0-41A5-BCB7-079FF5415B83}"/>
    <cellStyle name="Good 3" xfId="517" xr:uid="{BFDBB416-3FCD-4750-B720-2E1181DCD9DA}"/>
    <cellStyle name="Good 4" xfId="518" xr:uid="{A960E622-548F-44A7-B6AB-EE16D5B68E25}"/>
    <cellStyle name="Gut" xfId="519" xr:uid="{081AE432-E36D-47E9-A3DC-F189523E5A94}"/>
    <cellStyle name="Heading 1" xfId="13" builtinId="16" customBuiltin="1"/>
    <cellStyle name="Heading 1 2" xfId="520" xr:uid="{0606FDD4-ABA2-44DF-8A21-D4E08783D5A5}"/>
    <cellStyle name="Heading 1 3" xfId="521" xr:uid="{2FBF7B56-9884-4BC2-B03C-1B241487A2FC}"/>
    <cellStyle name="Heading 1 4" xfId="522" xr:uid="{67739074-4C15-4300-AB10-0B7A7DCF2494}"/>
    <cellStyle name="Heading 2" xfId="14" builtinId="17" customBuiltin="1"/>
    <cellStyle name="Heading 2 2" xfId="523" xr:uid="{DE3DE320-9508-489B-8140-B017B6A47D7D}"/>
    <cellStyle name="Heading 2 3" xfId="524" xr:uid="{50603E91-C7E5-4E34-989D-B54443C97E73}"/>
    <cellStyle name="Heading 2 4" xfId="525" xr:uid="{5E0CDF96-2BF7-40AD-8A44-84A9DEAD0C88}"/>
    <cellStyle name="Heading 3" xfId="15" builtinId="18" customBuiltin="1"/>
    <cellStyle name="Heading 3 2" xfId="526" xr:uid="{B97D2222-AC19-449A-8013-7CCF866C13FB}"/>
    <cellStyle name="Heading 3 3" xfId="527" xr:uid="{784B4336-64D2-4E0B-A4E9-69B82EB1CC20}"/>
    <cellStyle name="Heading 3 4" xfId="528" xr:uid="{3F4CC042-9C7D-434C-B541-B2F23538ED6F}"/>
    <cellStyle name="Heading 4" xfId="16" builtinId="19" customBuiltin="1"/>
    <cellStyle name="Heading 4 2" xfId="529" xr:uid="{E9B063AB-EEC9-4747-8C68-ADA8AEEA9456}"/>
    <cellStyle name="Heading 4 3" xfId="530" xr:uid="{0CCA45F0-6D26-4C73-A46E-20C12CED4696}"/>
    <cellStyle name="Heading 4 4" xfId="531" xr:uid="{D702D68A-C570-4300-B79A-8291F883636E}"/>
    <cellStyle name="Headline" xfId="532" xr:uid="{14ED7118-81C8-499F-B5CC-0B87E9977C23}"/>
    <cellStyle name="Input" xfId="20" builtinId="20" customBuiltin="1"/>
    <cellStyle name="Input 2" xfId="533" xr:uid="{6380D33F-7A1D-4A9D-9931-9AA631E43B06}"/>
    <cellStyle name="Input 2 2" xfId="534" xr:uid="{41B09299-4347-49AB-9E66-7D57C2D9CDF8}"/>
    <cellStyle name="Input 2 2 2" xfId="535" xr:uid="{48226B3F-5ECB-40A3-A663-E948F5AD74DB}"/>
    <cellStyle name="Input 2 3" xfId="536" xr:uid="{1A6BA26B-583C-49FC-9377-A7FB6397D142}"/>
    <cellStyle name="Input 2 3 2" xfId="537" xr:uid="{E7F24D70-3794-4220-BE00-828266E21CAE}"/>
    <cellStyle name="Input 2 4" xfId="538" xr:uid="{14FE890E-6549-4493-916D-82B7EB8DD91E}"/>
    <cellStyle name="Input 2 4 2" xfId="539" xr:uid="{7DB18420-2408-4572-8BB4-53F59660A511}"/>
    <cellStyle name="Input 2 5" xfId="540" xr:uid="{8300A2C7-183B-49D8-8BE6-5B407CB726DB}"/>
    <cellStyle name="Input 3" xfId="541" xr:uid="{91F66EF2-6BB3-4708-914E-382A14CE6BC5}"/>
    <cellStyle name="Input 3 2" xfId="542" xr:uid="{8AB9F9DC-D678-4A52-B513-844CCAF78E8C}"/>
    <cellStyle name="Input 3 2 2" xfId="543" xr:uid="{C103B9D3-D4D7-46DC-A23B-5EA0313D491C}"/>
    <cellStyle name="Input 3 3" xfId="544" xr:uid="{8714FD65-D1CD-4921-B8C8-AC5A5B115037}"/>
    <cellStyle name="Input 3 3 2" xfId="545" xr:uid="{52A333F6-1C8F-4FD2-9DD5-BBAF9D345D0C}"/>
    <cellStyle name="Input 3 4" xfId="546" xr:uid="{23653E96-DF1F-420F-8AA4-B29C0F410079}"/>
    <cellStyle name="Input 3 4 2" xfId="547" xr:uid="{8D74E132-32BF-449B-A5EB-D5CB31B1F7F0}"/>
    <cellStyle name="Input 3 5" xfId="548" xr:uid="{B460CF03-DC3F-408B-AF7C-60477DBE2874}"/>
    <cellStyle name="Input 4" xfId="549" xr:uid="{8DFB8DDD-2109-46AD-9376-9CAF5A8AAA84}"/>
    <cellStyle name="InputCells" xfId="550" xr:uid="{65F6F2E3-4218-4EF2-9902-25FEAA097691}"/>
    <cellStyle name="InputCells 2" xfId="551" xr:uid="{374D6F3C-3C00-48A8-B85E-BAB9026F86C5}"/>
    <cellStyle name="InputCells 3" xfId="552" xr:uid="{4D0EFF65-E815-44F6-AE8E-B122AB7B0E1F}"/>
    <cellStyle name="InputCells 4" xfId="553" xr:uid="{3CC42D3A-9A23-498A-B67B-4566CB0F3691}"/>
    <cellStyle name="InputCells_Bborder_1" xfId="554" xr:uid="{5B655453-24BB-424F-AFD7-2659A02A76C5}"/>
    <cellStyle name="InputCells12" xfId="555" xr:uid="{AA7A4A7A-D457-4AF8-A3D7-691907C2C0E8}"/>
    <cellStyle name="InputCells12 2" xfId="556" xr:uid="{35AA18F7-679E-41F7-B32A-65B3A36C2FED}"/>
    <cellStyle name="InputCells12 2 2" xfId="557" xr:uid="{E1B28833-EA76-44C4-B777-D91BCD3BBD4A}"/>
    <cellStyle name="InputCells12 2 2 2" xfId="558" xr:uid="{ADF9FFA8-4F6D-4989-B94E-73998AB982A3}"/>
    <cellStyle name="InputCells12 2 2 2 2" xfId="559" xr:uid="{7B7C2C9D-A6DC-4FB9-8E70-D2AA0AD19466}"/>
    <cellStyle name="InputCells12 2 2 3" xfId="560" xr:uid="{DD7E8734-D81C-4DD1-8952-2D8071BFF634}"/>
    <cellStyle name="InputCells12 2 3" xfId="561" xr:uid="{86A3F398-305F-42B1-B107-E69CBB01EDA1}"/>
    <cellStyle name="InputCells12 2 3 2" xfId="562" xr:uid="{B5EB7398-39D2-4040-ABC4-9C095D6C12E8}"/>
    <cellStyle name="InputCells12 2 3 2 2" xfId="563" xr:uid="{0B6E06CD-2C65-42FD-9964-E5B07BAFB4B5}"/>
    <cellStyle name="InputCells12 2 3 3" xfId="564" xr:uid="{0C534863-2869-438D-B52A-73B05FC7F62F}"/>
    <cellStyle name="InputCells12 2 3 3 2" xfId="565" xr:uid="{A587FA01-B07E-4B8F-A45A-F6983A594164}"/>
    <cellStyle name="InputCells12 2 3 4" xfId="566" xr:uid="{99B80D89-851C-46CB-B36D-5BCB65185182}"/>
    <cellStyle name="InputCells12 2 3 4 2" xfId="567" xr:uid="{11950C2D-51B6-4259-AD8F-AA113F8848D4}"/>
    <cellStyle name="InputCells12 3" xfId="568" xr:uid="{A2D5D5F9-4F4B-426E-A1EC-AC7C50900053}"/>
    <cellStyle name="InputCells12 3 2" xfId="569" xr:uid="{5DE2C2D5-7AFC-4005-B25E-65DAB957CA9F}"/>
    <cellStyle name="InputCells12 3 2 2" xfId="570" xr:uid="{B1C17203-AB11-4EB7-80DD-084A08FAB963}"/>
    <cellStyle name="InputCells12 3 3" xfId="571" xr:uid="{B3BE5063-FC97-44D8-9BD0-C30CC21B3DF9}"/>
    <cellStyle name="InputCells12 4" xfId="572" xr:uid="{819A0AF0-D8FE-45AD-99C6-03A07290F199}"/>
    <cellStyle name="InputCells12 4 2" xfId="573" xr:uid="{D86FE7F6-46B7-4702-B36D-D546EB504688}"/>
    <cellStyle name="InputCells12 4 2 2" xfId="574" xr:uid="{BD8B9B17-1E11-4062-B42F-F8ED87961F37}"/>
    <cellStyle name="InputCells12 4 3" xfId="575" xr:uid="{1357B2FE-EFD5-4B6B-8016-CDC31FA56653}"/>
    <cellStyle name="InputCells12 4 3 2" xfId="576" xr:uid="{4EA6792D-E54B-4A3C-9297-DE509BF555C6}"/>
    <cellStyle name="InputCells12 4 4" xfId="577" xr:uid="{5F9447C9-2F28-4A5A-9DB9-AD3416562674}"/>
    <cellStyle name="InputCells12 4 4 2" xfId="578" xr:uid="{3AB885CD-7734-4DE8-8BD7-79DF6AF87323}"/>
    <cellStyle name="InputCells12 5" xfId="579" xr:uid="{BA48078C-C91D-4875-9DC9-0411B92B6BA3}"/>
    <cellStyle name="InputCells12_BBorder" xfId="580" xr:uid="{88F7B67C-1477-4FE8-9E34-1E8E27E757B8}"/>
    <cellStyle name="IntCells" xfId="581" xr:uid="{255876CD-A87F-44A9-A595-53A48A4F3CAA}"/>
    <cellStyle name="KP_thin_border_dark_grey" xfId="582" xr:uid="{D1D16BF1-7AD3-4A40-88FD-87EB94C5B601}"/>
    <cellStyle name="Linked Cell" xfId="23" builtinId="24" customBuiltin="1"/>
    <cellStyle name="Linked Cell 2" xfId="583" xr:uid="{C54E3311-A91C-4543-A5B4-D5D791F9020D}"/>
    <cellStyle name="Linked Cell 3" xfId="584" xr:uid="{7AB75437-4CF4-459E-BC8C-5A208BF4E52E}"/>
    <cellStyle name="Linked Cell 4" xfId="585" xr:uid="{6C2049E1-90CA-40B0-A1EA-701F6AFFFFE8}"/>
    <cellStyle name="Neutral" xfId="19" builtinId="28" customBuiltin="1"/>
    <cellStyle name="Neutral 2" xfId="586" xr:uid="{5C81451E-3FB4-4A25-9BDD-DE98971EF315}"/>
    <cellStyle name="Neutral 3" xfId="587" xr:uid="{EC3D44D9-5A55-4E19-BEF2-7A7CB2E1643C}"/>
    <cellStyle name="Normaali 2" xfId="588" xr:uid="{0011E05C-BB36-41D4-AC0C-8A133DAD59B0}"/>
    <cellStyle name="Normaali 2 2" xfId="589" xr:uid="{BFFC1D5F-3537-46B5-AF96-F0DC8B373D3A}"/>
    <cellStyle name="Normal" xfId="0" builtinId="0"/>
    <cellStyle name="Normal 10" xfId="590" xr:uid="{F33AD171-3DA3-4F8A-8FEF-CB006FCA7686}"/>
    <cellStyle name="Normal 10 2" xfId="591" xr:uid="{3F0FD8FE-6909-48E1-9790-F262F32CF3C2}"/>
    <cellStyle name="Normal 11" xfId="592" xr:uid="{989AAF88-D31B-4705-98CB-E9523EB676D6}"/>
    <cellStyle name="Normal 11 2" xfId="593" xr:uid="{D372BB00-E084-46B0-9763-0540B4B5A10B}"/>
    <cellStyle name="Normal 12" xfId="594" xr:uid="{BCA72D7C-F61B-48E2-9D67-8B192F0BCB7C}"/>
    <cellStyle name="Normal 12 2" xfId="595" xr:uid="{4F644161-373A-4DD9-9807-BACEAD783F79}"/>
    <cellStyle name="Normal 13" xfId="916" xr:uid="{7F1B7F0E-B70F-4E1A-AFB8-05099C5B3641}"/>
    <cellStyle name="Normal 2" xfId="4" xr:uid="{00000000-0005-0000-0000-000008000000}"/>
    <cellStyle name="Normal 2 2" xfId="596" xr:uid="{2843177B-D3E2-4C60-8D6F-E986C991416B}"/>
    <cellStyle name="Normal 2 2 2" xfId="597" xr:uid="{A966D8E0-526A-4B1F-95D5-0198B7296697}"/>
    <cellStyle name="Normal 2 3" xfId="598" xr:uid="{9550C899-1703-42EF-B4B5-EEFC1E8A497A}"/>
    <cellStyle name="Normal 2 3 2" xfId="599" xr:uid="{A0129B76-68D9-4221-B8DC-BEDA3036DF33}"/>
    <cellStyle name="Normal 2 4" xfId="600" xr:uid="{1E2650D5-4F61-4101-BADD-CD0ECD39DFEF}"/>
    <cellStyle name="Normal 3" xfId="5" xr:uid="{00000000-0005-0000-0000-000009000000}"/>
    <cellStyle name="Normal 3 2" xfId="602" xr:uid="{70569760-48BC-4A37-B181-45C02C489C4D}"/>
    <cellStyle name="Normal 3 2 2" xfId="603" xr:uid="{9C7AC1C8-402C-493E-82BF-4F32737C4AAE}"/>
    <cellStyle name="Normal 3 3" xfId="604" xr:uid="{7EDA1A13-CB0F-4918-8AFF-42C97710F53E}"/>
    <cellStyle name="Normal 3 4" xfId="605" xr:uid="{65755837-09E3-4F14-9C0F-B2A54EA6048D}"/>
    <cellStyle name="Normal 3_Summary Graph 1990-2019" xfId="601" xr:uid="{70FBC0B7-4D70-4900-9136-B0B950D7AE35}"/>
    <cellStyle name="Normal 4" xfId="8" xr:uid="{00000000-0005-0000-0000-00000A000000}"/>
    <cellStyle name="Normal 4 2" xfId="607" xr:uid="{609BE903-A374-484F-B955-CC34EFEC9AB7}"/>
    <cellStyle name="Normal 4 2 2" xfId="608" xr:uid="{CF28363A-F446-41E0-BB4E-2282D2109BC7}"/>
    <cellStyle name="Normal 4 2 3" xfId="609" xr:uid="{450F6318-48CD-4DA1-9F2D-EF7F88F2689E}"/>
    <cellStyle name="Normal 4 3" xfId="610" xr:uid="{316CACB8-E1E4-4AFD-8A84-C3AA99506FD7}"/>
    <cellStyle name="Normal 4 3 2" xfId="611" xr:uid="{16377323-64A0-41DF-9F21-5AAEB7658C31}"/>
    <cellStyle name="Normal 4_Summary Graph 1990-2019" xfId="606" xr:uid="{E0DD413E-8441-4830-89FE-0CB0A395484C}"/>
    <cellStyle name="Normal 5" xfId="11" xr:uid="{00000000-0005-0000-0000-00000B000000}"/>
    <cellStyle name="Normal 5 2" xfId="613" xr:uid="{4073A8E8-57BA-4642-B3C1-C9182E1D9C07}"/>
    <cellStyle name="Normal 5 2 2" xfId="54" xr:uid="{572DE9CD-53A3-4DD4-B438-7483C54B49A7}"/>
    <cellStyle name="Normal 5 2 2 2" xfId="615" xr:uid="{D289A629-C489-4F7A-AD5D-62E059EB1F38}"/>
    <cellStyle name="Normal 5 2 2 2 2" xfId="616" xr:uid="{FB9EBD63-B510-4FE0-A2D4-2A4CDD021326}"/>
    <cellStyle name="Normal 5 2 2 2 2 2" xfId="617" xr:uid="{D78DDCB9-F6E3-47DA-A0CA-43971652692B}"/>
    <cellStyle name="Normal 5 2 2 2 3" xfId="618" xr:uid="{31B8F1F8-DECC-4822-A90C-E88F660252D4}"/>
    <cellStyle name="Normal 5 2 2 3" xfId="619" xr:uid="{AD4A0776-62A2-4169-AA4C-25039ACB5B84}"/>
    <cellStyle name="Normal 5 2 2 3 2" xfId="620" xr:uid="{31A52F8F-27D5-4B4F-8E5F-146BABBF897C}"/>
    <cellStyle name="Normal 5 2 2 4" xfId="621" xr:uid="{6CA41A55-AB97-4895-9078-E7D34AC6D9AE}"/>
    <cellStyle name="Normal 5 2 2_Summary Graph 1990-2019" xfId="614" xr:uid="{E10BD0A7-F9D8-4B30-9645-4E0FAE2F0412}"/>
    <cellStyle name="Normal 5 2 3" xfId="622" xr:uid="{2BFDD326-74A2-46D8-B2E2-53389E4CEB3F}"/>
    <cellStyle name="Normal 5 2 3 2" xfId="623" xr:uid="{716714F7-2FDF-44CF-A27A-883FE3E09A64}"/>
    <cellStyle name="Normal 5 2 3 2 2" xfId="624" xr:uid="{4E72B59A-E60A-4A98-A62D-489FB1422E44}"/>
    <cellStyle name="Normal 5 2 3 3" xfId="625" xr:uid="{FC0C5D5F-D5EC-4CF8-B2A2-DB30ECB26CAE}"/>
    <cellStyle name="Normal 5 2 4" xfId="626" xr:uid="{AFFED465-1AE6-49A4-A6F0-4D73C15E6977}"/>
    <cellStyle name="Normal 5 2 4 2" xfId="627" xr:uid="{F527D4E7-D83C-4F35-AA52-BA9DD62A4204}"/>
    <cellStyle name="Normal 5 2 5" xfId="628" xr:uid="{EE48C777-D47E-4242-AF0A-90A6A7B0A099}"/>
    <cellStyle name="Normal 5 2 5 2" xfId="629" xr:uid="{9EEC2F23-E1AE-4255-90E5-90B4FDD3CBC4}"/>
    <cellStyle name="Normal 5 2 6" xfId="630" xr:uid="{2DC81834-BFB4-470D-A4D4-60DF578DB4A7}"/>
    <cellStyle name="Normal 5 3" xfId="631" xr:uid="{04545380-531E-4EFB-9C1B-3F3E32955AE4}"/>
    <cellStyle name="Normal 5 3 2" xfId="632" xr:uid="{E58A1C12-1C7D-447F-A9D4-5B6B2F630F0E}"/>
    <cellStyle name="Normal 5 3 2 2" xfId="633" xr:uid="{79EDF3A8-4643-4A30-BD7C-BD168F788302}"/>
    <cellStyle name="Normal 5 3 2 2 2" xfId="634" xr:uid="{35A64AA0-E3C5-475B-863E-AF1EF98F4315}"/>
    <cellStyle name="Normal 5 3 2 3" xfId="635" xr:uid="{34A7B482-F6C3-4E49-B26B-2326CE288F67}"/>
    <cellStyle name="Normal 5 3 3" xfId="636" xr:uid="{769F5D1A-282E-49AF-9E88-CD1273EDF13C}"/>
    <cellStyle name="Normal 5 3 3 2" xfId="637" xr:uid="{62105A5A-DED0-4E44-B57D-E4CE4656ADAA}"/>
    <cellStyle name="Normal 5 3 4" xfId="638" xr:uid="{5AF68D7B-2AA9-4FE3-BA7E-1CE239A31167}"/>
    <cellStyle name="Normal 5 4" xfId="639" xr:uid="{5B4BBAE7-369C-4B77-9D58-EE8E47F59FC4}"/>
    <cellStyle name="Normal 5 4 2" xfId="640" xr:uid="{EC106343-BB8A-4B39-A2CB-ED94BE852775}"/>
    <cellStyle name="Normal 5 4 2 2" xfId="641" xr:uid="{B42AFEE3-F81C-4A53-8113-355531DCF85F}"/>
    <cellStyle name="Normal 5 4 3" xfId="642" xr:uid="{B6BB1167-EB96-4230-A153-6238A791E3B3}"/>
    <cellStyle name="Normal 5 5" xfId="643" xr:uid="{E454148C-F8FD-4C7E-AA28-F356EDF2F057}"/>
    <cellStyle name="Normal 5 5 2" xfId="644" xr:uid="{114233BC-8D31-4C57-93D5-E88C2A187AAC}"/>
    <cellStyle name="Normal 5 6" xfId="645" xr:uid="{40F5972A-1EB3-47B9-88A6-83CABDFA1471}"/>
    <cellStyle name="Normal 5 7" xfId="646" xr:uid="{43CFA562-2D00-494E-8E1A-C0DD67C472A7}"/>
    <cellStyle name="Normal 5 8" xfId="647" xr:uid="{EDB7F294-EE72-4112-AEB5-D3D99EEC6372}"/>
    <cellStyle name="Normal 5_Summary Graph 1990-2019" xfId="612" xr:uid="{80E4BE19-45E6-4062-9489-3E5A47319601}"/>
    <cellStyle name="Normal 6" xfId="52" xr:uid="{00000000-0005-0000-0000-00003A000000}"/>
    <cellStyle name="Normal 6 10" xfId="649" xr:uid="{B558E5F0-F8DA-429F-8A9F-9F1CB88F136A}"/>
    <cellStyle name="Normal 6 10 2" xfId="650" xr:uid="{822C5677-D5DF-4EED-ACEB-506AD687472B}"/>
    <cellStyle name="Normal 6 11" xfId="651" xr:uid="{B0D1BA59-AEBD-48AB-BA60-1AD1C5568B6F}"/>
    <cellStyle name="Normal 6 2" xfId="652" xr:uid="{A93E796E-68E0-4039-A16C-C42684E28C66}"/>
    <cellStyle name="Normal 6 2 2" xfId="653" xr:uid="{CBC713CE-826A-4C3E-ADC8-FF77CDEE3227}"/>
    <cellStyle name="Normal 6 2 2 2" xfId="654" xr:uid="{AF511957-FDB6-44FC-9368-E34C784DB5F5}"/>
    <cellStyle name="Normal 6 2 2 2 2" xfId="655" xr:uid="{C010BD86-8A8E-43C4-94F2-7D6A8BCCFF4C}"/>
    <cellStyle name="Normal 6 2 2 2 2 2" xfId="656" xr:uid="{F4320C39-104C-4501-A487-FE15089DFEC8}"/>
    <cellStyle name="Normal 6 2 2 2 3" xfId="657" xr:uid="{ECFEDB21-BEA6-4197-9AAB-A7D2A4769557}"/>
    <cellStyle name="Normal 6 2 2 3" xfId="658" xr:uid="{25CD8040-F40F-48AB-A00A-221EB500790A}"/>
    <cellStyle name="Normal 6 2 2 3 2" xfId="659" xr:uid="{46694BCC-2806-4237-B8A6-0B7C2B52F5CF}"/>
    <cellStyle name="Normal 6 2 2 4" xfId="660" xr:uid="{0D8722B8-DB93-4BEC-8CFC-185FFC463766}"/>
    <cellStyle name="Normal 6 2 3" xfId="661" xr:uid="{DB15FA55-5420-4C39-9773-34C725FE94A7}"/>
    <cellStyle name="Normal 6 2 3 2" xfId="662" xr:uid="{6FBF4AE7-ABCF-447E-A851-86EFAF304763}"/>
    <cellStyle name="Normal 6 2 3 2 2" xfId="663" xr:uid="{8F4B3E72-82A5-4B07-985E-F8958231135B}"/>
    <cellStyle name="Normal 6 2 3 3" xfId="664" xr:uid="{E8825E7C-5C9E-48E9-8D42-A880BBDB205F}"/>
    <cellStyle name="Normal 6 2 4" xfId="665" xr:uid="{133EADCC-E1AF-465D-9C0C-79CAE5EF11CD}"/>
    <cellStyle name="Normal 6 2 4 2" xfId="666" xr:uid="{AC9454EB-91A7-48FF-ADAF-2C286D1ABBF7}"/>
    <cellStyle name="Normal 6 2 5" xfId="667" xr:uid="{E2FB176E-198B-4EAE-AE96-F8C7D1B2FB31}"/>
    <cellStyle name="Normal 6 2 5 2" xfId="668" xr:uid="{E247FDC5-324C-4B0B-90E8-A20F786F4903}"/>
    <cellStyle name="Normal 6 2 6" xfId="669" xr:uid="{A29BDD0C-51F1-44B0-B2E7-4F849690CED3}"/>
    <cellStyle name="Normal 6 3" xfId="670" xr:uid="{6ABE01FC-87F7-4BCF-9612-224C20617987}"/>
    <cellStyle name="Normal 6 3 2" xfId="671" xr:uid="{64C5489C-3EFF-4134-A00E-E9867223DE13}"/>
    <cellStyle name="Normal 6 3 2 2" xfId="672" xr:uid="{E206DB20-0433-43A9-88BC-D4FF39C77F09}"/>
    <cellStyle name="Normal 6 3 2 2 2" xfId="673" xr:uid="{3EE66CB7-C4E7-4C59-97D8-C7E6B06DC72E}"/>
    <cellStyle name="Normal 6 3 2 2 2 2" xfId="674" xr:uid="{8B9FEDD7-87CA-4479-ABFC-1AB37906B0AD}"/>
    <cellStyle name="Normal 6 3 2 2 3" xfId="675" xr:uid="{9409DB5E-53D6-4182-8A7E-A012C69175E7}"/>
    <cellStyle name="Normal 6 3 2 3" xfId="676" xr:uid="{FA3C821D-DBDA-4831-91EA-65B0AF7584FA}"/>
    <cellStyle name="Normal 6 3 2 3 2" xfId="677" xr:uid="{F47EF902-7B3E-42D6-92DA-24F7199190C1}"/>
    <cellStyle name="Normal 6 3 2 4" xfId="678" xr:uid="{81A296AF-9CFC-4FF7-A503-8C1A681BF6AA}"/>
    <cellStyle name="Normal 6 3 3" xfId="679" xr:uid="{29E90652-40B0-44BC-9054-53B7B83B9FBC}"/>
    <cellStyle name="Normal 6 3 3 2" xfId="680" xr:uid="{7F83BE1E-4C06-4057-B29E-0A43C04D472A}"/>
    <cellStyle name="Normal 6 3 3 2 2" xfId="681" xr:uid="{E13DC764-F18A-4644-B2B1-F530CB171DF7}"/>
    <cellStyle name="Normal 6 3 3 3" xfId="682" xr:uid="{DEFA7AB7-AC82-4780-B79F-3E2485BFE7C1}"/>
    <cellStyle name="Normal 6 3 4" xfId="683" xr:uid="{7B83816A-FF71-4FCD-B11B-29F19B6B16B3}"/>
    <cellStyle name="Normal 6 3 4 2" xfId="684" xr:uid="{4AD4F3B3-F841-485E-A443-A3F54E2F6FD2}"/>
    <cellStyle name="Normal 6 3 5" xfId="685" xr:uid="{0EBC3455-817C-40F7-8C36-5BD24F1D91A0}"/>
    <cellStyle name="Normal 6 4" xfId="686" xr:uid="{B9E29665-0DFF-4064-B92A-00CF8A54B468}"/>
    <cellStyle name="Normal 6 4 2" xfId="687" xr:uid="{07C7AE7D-A14F-40EC-BFE3-B74E5AA81ED3}"/>
    <cellStyle name="Normal 6 4 2 2" xfId="688" xr:uid="{FC4F17FF-BACA-4A96-9BC8-75A4A4BAD261}"/>
    <cellStyle name="Normal 6 4 2 2 2" xfId="689" xr:uid="{2B5FCC20-C6FE-460C-81F8-1940594C72A0}"/>
    <cellStyle name="Normal 6 4 2 3" xfId="690" xr:uid="{5CC37839-180E-499B-B7A4-1CC93C0578DF}"/>
    <cellStyle name="Normal 6 4 3" xfId="691" xr:uid="{CFDE9F3F-3354-47EE-8A20-9C2EC0E1F276}"/>
    <cellStyle name="Normal 6 4 3 2" xfId="692" xr:uid="{F2063A62-CA9E-4F25-8885-462C142EC20B}"/>
    <cellStyle name="Normal 6 4 4" xfId="693" xr:uid="{D10A708D-5186-47CC-AA53-1F9F076F27EE}"/>
    <cellStyle name="Normal 6 5" xfId="694" xr:uid="{3913DAAE-C012-40CE-8624-F252DD0F2F4F}"/>
    <cellStyle name="Normal 6 5 2" xfId="695" xr:uid="{A04923A9-C353-445E-AE3C-D96A50A84A36}"/>
    <cellStyle name="Normal 6 5 2 2" xfId="696" xr:uid="{F8C67A02-2C7E-47D0-8F5F-808DCE3846AA}"/>
    <cellStyle name="Normal 6 5 3" xfId="697" xr:uid="{9125BBA0-F0EA-4464-86D1-98B27646149D}"/>
    <cellStyle name="Normal 6 6" xfId="698" xr:uid="{63FB90E3-8626-4A39-835E-A2B885355C11}"/>
    <cellStyle name="Normal 6 6 2" xfId="699" xr:uid="{C2D67CF3-64BE-4CE3-AD37-A5CC10A0282C}"/>
    <cellStyle name="Normal 6 7" xfId="700" xr:uid="{560414B1-BF7B-4F77-96C8-7E34D382514D}"/>
    <cellStyle name="Normal 6 7 2" xfId="701" xr:uid="{8458FCD4-8A15-4D20-9AD3-26176F6A9DD0}"/>
    <cellStyle name="Normal 6 8" xfId="702" xr:uid="{84EEF402-8482-49D2-98B1-9A3D6B1B79C9}"/>
    <cellStyle name="Normal 6 8 2" xfId="703" xr:uid="{19CE503B-D01D-4405-A83C-1F524A138BA2}"/>
    <cellStyle name="Normal 6 9" xfId="704" xr:uid="{CD8F1B8F-CCD1-427D-9BF6-8F83063C78D9}"/>
    <cellStyle name="Normal 6 9 2" xfId="705" xr:uid="{1DFEAE84-936B-4CC3-B6D8-9D913F19E5AB}"/>
    <cellStyle name="Normal 6_Summary Graph 1990-2019" xfId="648" xr:uid="{2623BF79-3314-4AE8-A635-882091C7C851}"/>
    <cellStyle name="Normal 7" xfId="706" xr:uid="{C4704976-08C1-4838-8D22-12E62D8EFE21}"/>
    <cellStyle name="Normal 7 2" xfId="707" xr:uid="{A0737665-6042-464A-9570-C8F23B002311}"/>
    <cellStyle name="Normal 7 2 2" xfId="708" xr:uid="{2B8EC334-E106-4FC4-B1A8-6622D80F3683}"/>
    <cellStyle name="Normal 7 2 2 2" xfId="709" xr:uid="{6013F352-C946-494D-B375-36B752D706C6}"/>
    <cellStyle name="Normal 7 2 2 2 2" xfId="710" xr:uid="{D6C02282-4AF3-45C1-A618-07D11D1BBDD4}"/>
    <cellStyle name="Normal 7 2 2 2 2 2" xfId="711" xr:uid="{39BB314C-0209-409F-86F7-B8452E762FAE}"/>
    <cellStyle name="Normal 7 2 2 2 3" xfId="712" xr:uid="{D81F48D9-084C-4630-AE44-A52B6EE9AB9F}"/>
    <cellStyle name="Normal 7 2 2 3" xfId="713" xr:uid="{B82F4449-6888-4603-B45A-9DC2F7A4BE79}"/>
    <cellStyle name="Normal 7 2 2 3 2" xfId="714" xr:uid="{02735A14-51CD-4245-8B42-56EB1C1AB28C}"/>
    <cellStyle name="Normal 7 2 2 4" xfId="715" xr:uid="{4FE5E59D-AB08-4339-A6F3-3ABED3BCFF96}"/>
    <cellStyle name="Normal 7 2 3" xfId="716" xr:uid="{9AA5ACF6-D57C-49D5-A665-230BFBDAF187}"/>
    <cellStyle name="Normal 7 2 3 2" xfId="717" xr:uid="{3CA9EEF3-7089-449A-82EF-49A7C87BD2D4}"/>
    <cellStyle name="Normal 7 2 3 2 2" xfId="718" xr:uid="{65CF05CA-78A8-4DCE-87B7-DE72AB202FB1}"/>
    <cellStyle name="Normal 7 2 3 3" xfId="719" xr:uid="{190EFD4E-F92D-4C5E-9957-104B23FF4461}"/>
    <cellStyle name="Normal 7 2 4" xfId="720" xr:uid="{4638202B-597B-4A12-B16B-B658BC9A660C}"/>
    <cellStyle name="Normal 7 2 4 2" xfId="721" xr:uid="{93E2CFBC-8B3C-4E82-9230-4A7E85595BF7}"/>
    <cellStyle name="Normal 7 2 5" xfId="722" xr:uid="{CC65E4FE-843D-49EE-BD8B-BCC111A73E37}"/>
    <cellStyle name="Normal 7 2 5 2" xfId="723" xr:uid="{60C4CDF8-2B0C-4318-B43F-7E9961EF51E1}"/>
    <cellStyle name="Normal 7 2 6" xfId="724" xr:uid="{75DC25D6-DD6F-43D3-8569-2736B8D4BE5F}"/>
    <cellStyle name="Normal 7 3" xfId="725" xr:uid="{EB925B71-9A0E-429E-BBA7-D409F5AA31A0}"/>
    <cellStyle name="Normal 7 3 2" xfId="726" xr:uid="{5FF03CFA-5F3D-4E93-BCBB-3E00D5B1203A}"/>
    <cellStyle name="Normal 7 3 2 2" xfId="727" xr:uid="{EBCF402B-A597-48C9-A748-02E3975135C8}"/>
    <cellStyle name="Normal 7 3 2 2 2" xfId="728" xr:uid="{AEABE3DB-C5C1-4B49-9EA5-B8513A237A20}"/>
    <cellStyle name="Normal 7 3 2 3" xfId="729" xr:uid="{08A36558-F162-4CA3-97F0-57342C34E307}"/>
    <cellStyle name="Normal 7 3 3" xfId="730" xr:uid="{ABCCD586-8386-41C6-A59C-1639C13B7BEA}"/>
    <cellStyle name="Normal 7 3 3 2" xfId="731" xr:uid="{CA9F39E6-D444-47B7-B7E0-B2E9F8BF23E3}"/>
    <cellStyle name="Normal 7 3 4" xfId="732" xr:uid="{AA8118D2-5226-41B1-B60C-1759259C46CE}"/>
    <cellStyle name="Normal 7 4" xfId="733" xr:uid="{AF65B90D-B9EC-430F-B21F-1571295BC312}"/>
    <cellStyle name="Normal 7 4 2" xfId="734" xr:uid="{72B08242-1274-40DC-8A8D-BD8F73803310}"/>
    <cellStyle name="Normal 7 4 2 2" xfId="735" xr:uid="{CD00F180-EE35-43C2-8964-BC236BE03B2A}"/>
    <cellStyle name="Normal 7 4 3" xfId="736" xr:uid="{51D7CF9F-D471-4E2D-9119-8C0DF7FF0CDF}"/>
    <cellStyle name="Normal 7 5" xfId="737" xr:uid="{0F36E7F0-A8E6-4EA7-8074-AD9A7168B602}"/>
    <cellStyle name="Normal 7 5 2" xfId="738" xr:uid="{5C4A85D5-47AC-4D46-B60E-C4C5DB8A2C5A}"/>
    <cellStyle name="Normal 7 6" xfId="739" xr:uid="{F4296D98-A2E9-4FA3-BCFE-57E313BDEA3E}"/>
    <cellStyle name="Normal 7 7" xfId="740" xr:uid="{3ACFC3B0-85FF-4FFB-9366-E996FEE33EAA}"/>
    <cellStyle name="Normal 7 8" xfId="741" xr:uid="{85913C38-B367-4A29-8097-94966104BB0E}"/>
    <cellStyle name="Normal 8" xfId="742" xr:uid="{950F3880-4624-462C-B75B-4280182B1CCF}"/>
    <cellStyle name="Normal 8 2" xfId="743" xr:uid="{918D192C-FE46-45BD-817E-1E40A59FB7E0}"/>
    <cellStyle name="Normal 8 3" xfId="744" xr:uid="{AF0B7180-B5B7-4403-9889-E406BE58BB53}"/>
    <cellStyle name="Normal 9" xfId="745" xr:uid="{B8E7E5AD-A3BC-45BE-8FB8-AA0C6F739F3A}"/>
    <cellStyle name="Normal 9 2" xfId="746" xr:uid="{3A659455-917F-42C7-988E-3164799BB6E2}"/>
    <cellStyle name="Normal GHG Numbers (0.00)" xfId="747" xr:uid="{116BCEBB-18D4-459D-A6F1-F05A61B865B4}"/>
    <cellStyle name="Normal GHG Numbers (0.00) 2" xfId="748" xr:uid="{882F30CA-C44F-40E4-8F0A-E4B7F3756A41}"/>
    <cellStyle name="Normal GHG Numbers (0.00) 3" xfId="749" xr:uid="{673E96E9-5351-4675-BBB2-8FFB8CD4D9DE}"/>
    <cellStyle name="Normal GHG Numbers (0.00) 3 2" xfId="750" xr:uid="{463A827D-DAF9-4F00-8F0D-FCB096EAB7FD}"/>
    <cellStyle name="Normal GHG Numbers (0.00) 3 2 2" xfId="751" xr:uid="{98A484A7-89B2-4C82-87AE-A7D3AE86878D}"/>
    <cellStyle name="Normal GHG Numbers (0.00) 3 2 2 2" xfId="752" xr:uid="{B39CC9F0-43F6-461D-A32D-EFF75AA521AB}"/>
    <cellStyle name="Normal GHG Numbers (0.00) 3 2 3" xfId="753" xr:uid="{CCF67A85-ADF9-4615-A99A-A7CE3C6F2B6F}"/>
    <cellStyle name="Normal GHG Numbers (0.00) 3 3" xfId="754" xr:uid="{CFBD71D2-B72D-41EF-8719-B342DCBE60C2}"/>
    <cellStyle name="Normal GHG Numbers (0.00) 3 3 2" xfId="755" xr:uid="{A6D38086-C5A3-4CAB-A043-8FB346EF903B}"/>
    <cellStyle name="Normal GHG Numbers (0.00) 3 3 2 2" xfId="756" xr:uid="{66AC5AC7-7F10-4304-92F5-4A8ECEABDBD2}"/>
    <cellStyle name="Normal GHG Numbers (0.00) 3 3 3" xfId="757" xr:uid="{FCD44848-9EA8-4551-9401-8DFCF91D6B68}"/>
    <cellStyle name="Normal GHG Numbers (0.00) 3 3 3 2" xfId="758" xr:uid="{A13ADF76-E1DF-458A-8C61-074B82B57352}"/>
    <cellStyle name="Normal GHG Numbers (0.00) 3 3 4" xfId="759" xr:uid="{26200826-CE56-4CCD-9166-F42C5E27CBCA}"/>
    <cellStyle name="Normal GHG Numbers (0.00) 3 3 4 2" xfId="760" xr:uid="{C21D6489-45DF-4067-A9E9-D21CED6F2667}"/>
    <cellStyle name="Normal GHG Numbers (0.00) 3 4" xfId="761" xr:uid="{BD4FF692-CA97-4408-B060-28C149225A6E}"/>
    <cellStyle name="Normal GHG Textfiels Bold" xfId="10" xr:uid="{00000000-0005-0000-0000-00000C000000}"/>
    <cellStyle name="Normal GHG Textfiels Bold 2" xfId="762" xr:uid="{847E0E5A-F9AE-4214-8558-B61EDE86A41D}"/>
    <cellStyle name="Normal GHG Textfiels Bold 3" xfId="763" xr:uid="{4D3C5E18-57C5-4F32-8FDF-A8EC47343E64}"/>
    <cellStyle name="Normal GHG Textfiels Bold 3 2" xfId="764" xr:uid="{ADEB6EAB-57CE-4E03-816C-8688791CB144}"/>
    <cellStyle name="Normal GHG Textfiels Bold 3 2 2" xfId="765" xr:uid="{9313985C-BF62-45BB-82FA-01E0F4C472C4}"/>
    <cellStyle name="Normal GHG Textfiels Bold 3 2 2 2" xfId="766" xr:uid="{81E70CA4-7560-4396-844B-72EC3F4DBD4F}"/>
    <cellStyle name="Normal GHG Textfiels Bold 3 2 3" xfId="767" xr:uid="{5AAE4A88-43D2-4A7F-A930-0158A2C65091}"/>
    <cellStyle name="Normal GHG Textfiels Bold 3 3" xfId="768" xr:uid="{7B9A1CB7-33CB-4FD7-913F-1CAFE6C74D89}"/>
    <cellStyle name="Normal GHG Textfiels Bold 3 3 2" xfId="769" xr:uid="{BEF87773-1A63-433E-B69E-F7AC27840F83}"/>
    <cellStyle name="Normal GHG Textfiels Bold 3 3 2 2" xfId="770" xr:uid="{CD4D849C-71B7-49C8-80D1-462B43D4B779}"/>
    <cellStyle name="Normal GHG Textfiels Bold 3 3 3" xfId="771" xr:uid="{EB2FA243-CBF3-4D7B-BAD8-E6DEB76092B6}"/>
    <cellStyle name="Normal GHG Textfiels Bold 3 3 3 2" xfId="772" xr:uid="{FBC4AC23-6EBE-4C39-AF9C-59EEB1409224}"/>
    <cellStyle name="Normal GHG Textfiels Bold 3 3 4" xfId="773" xr:uid="{F6CCA625-1FB6-420A-99C5-D59266189745}"/>
    <cellStyle name="Normal GHG Textfiels Bold 3 3 4 2" xfId="774" xr:uid="{2433783D-4FF1-4EAF-B376-09CEB1F5D03B}"/>
    <cellStyle name="Normal GHG whole table" xfId="775" xr:uid="{19504C5F-D419-4CAD-B264-7FCF4B236D04}"/>
    <cellStyle name="Normal GHG whole table 2" xfId="776" xr:uid="{4DB15AAC-2EAE-4E73-A5A6-5E31BC57E7A5}"/>
    <cellStyle name="Normal GHG whole table 2 2" xfId="777" xr:uid="{8C9052D8-BD2B-46C1-ABF5-9F682DCB3003}"/>
    <cellStyle name="Normal GHG whole table 2 2 2" xfId="778" xr:uid="{17CF0C17-DE40-4998-AC30-D44DF50118AF}"/>
    <cellStyle name="Normal GHG whole table 2 3" xfId="779" xr:uid="{3228AE61-A9A5-4803-A3EC-48FC884B29C2}"/>
    <cellStyle name="Normal GHG whole table 3" xfId="780" xr:uid="{3B59D510-C791-4111-A387-BB3C9ED7CB30}"/>
    <cellStyle name="Normal GHG whole table 3 2" xfId="781" xr:uid="{7AB42BAB-793B-4F25-935E-DFDB3B2C7F0D}"/>
    <cellStyle name="Normal GHG whole table 3 2 2" xfId="782" xr:uid="{62B27D2F-465D-473F-843C-E50542C5F467}"/>
    <cellStyle name="Normal GHG whole table 3 3" xfId="783" xr:uid="{01A37AAE-6B48-4587-BAA6-5795F3098793}"/>
    <cellStyle name="Normal GHG whole table 3 3 2" xfId="784" xr:uid="{C44DBC21-25BB-4D98-A5B9-223794E7E5E6}"/>
    <cellStyle name="Normal GHG whole table 3 4" xfId="785" xr:uid="{11BBDE1B-6B3E-43B3-838B-6BC94DEE4453}"/>
    <cellStyle name="Normal GHG whole table 3 4 2" xfId="786" xr:uid="{0040F9EF-B824-49C1-8760-ABC95F5121F6}"/>
    <cellStyle name="Normal GHG whole table 4" xfId="787" xr:uid="{0DD84B10-A8B1-4AEF-BF65-E7792B8ECC30}"/>
    <cellStyle name="Normal GHG-Shade" xfId="788" xr:uid="{1D044CB8-92B4-4808-93A9-6B60A5679A82}"/>
    <cellStyle name="Normal GHG-Shade 2" xfId="789" xr:uid="{3079AF2E-CA18-44A1-9B14-B5AAA63CB3D5}"/>
    <cellStyle name="Normal GHG-Shade 2 2" xfId="790" xr:uid="{6B8B0753-8A6E-49CA-9935-37B0BCBDEDCA}"/>
    <cellStyle name="Normal GHG-Shade 2 3" xfId="791" xr:uid="{F5E8C2A4-B211-495D-B0D6-8B27FA094C94}"/>
    <cellStyle name="Normal GHG-Shade 2 4" xfId="792" xr:uid="{38E348C8-D639-4E4A-9F23-019B8AA66D19}"/>
    <cellStyle name="Normal GHG-Shade 2 5" xfId="793" xr:uid="{A87AF0DA-4E51-47E1-8DBD-A210145967B9}"/>
    <cellStyle name="Normal GHG-Shade 3" xfId="794" xr:uid="{54DF835F-2AF3-4974-AD8E-BA9D5975D206}"/>
    <cellStyle name="Normal GHG-Shade 3 2" xfId="795" xr:uid="{CF387912-4DF6-4619-815D-3410F4D5AEE7}"/>
    <cellStyle name="Normal GHG-Shade 4" xfId="796" xr:uid="{739BB9CE-D17A-4990-8131-BB16E27DCD13}"/>
    <cellStyle name="Normal GHG-Shade 4 2" xfId="797" xr:uid="{EFEA17BE-E841-4AAB-BC33-4459B17E0053}"/>
    <cellStyle name="Normál_Munka1" xfId="798" xr:uid="{D60E59CB-E00E-48AA-B819-B3047E7F26EB}"/>
    <cellStyle name="Note 2" xfId="53" xr:uid="{00000000-0005-0000-0000-00003B000000}"/>
    <cellStyle name="Note 2 2" xfId="800" xr:uid="{155ECBD6-3C04-43FA-B5CD-3DB1EA64AF4D}"/>
    <cellStyle name="Note 2 2 2" xfId="801" xr:uid="{C52CA6C7-0C13-42E0-9803-ABFF4DCCC933}"/>
    <cellStyle name="Note 2 3" xfId="802" xr:uid="{29431009-C425-45D2-871B-9122DD7BA781}"/>
    <cellStyle name="Note 2 3 2" xfId="803" xr:uid="{2B319741-D477-454D-B217-ACC215EDCD1D}"/>
    <cellStyle name="Note 2 4" xfId="804" xr:uid="{FB8E9F5C-7429-4525-99F5-A8FBF4C5EBCF}"/>
    <cellStyle name="Note 2 4 2" xfId="805" xr:uid="{82A3A70F-A16F-4D1D-8786-2B12EF4FAB40}"/>
    <cellStyle name="Note 2 5" xfId="806" xr:uid="{3900F20E-C9FB-4C3C-AEF9-194424D62337}"/>
    <cellStyle name="Note 2_Summary Graph 1990-2019" xfId="799" xr:uid="{A3624EF4-B65A-4FBD-956B-E6B7B116AECE}"/>
    <cellStyle name="Note 3" xfId="807" xr:uid="{8F668F6F-8930-4A89-A240-70CD37E76666}"/>
    <cellStyle name="Note 3 2" xfId="808" xr:uid="{31FF29B8-A326-49BB-B29C-E4135F316ADB}"/>
    <cellStyle name="Note 3 2 2" xfId="809" xr:uid="{DCDD7EBE-FF34-4572-9A44-049B503EAF55}"/>
    <cellStyle name="Note 3 3" xfId="810" xr:uid="{C18C134B-F0C1-49EA-A861-22A9FF48DD98}"/>
    <cellStyle name="Note 3 3 2" xfId="811" xr:uid="{49729942-63B0-4444-80C6-066E0C962672}"/>
    <cellStyle name="Note 3 4" xfId="812" xr:uid="{FFA55DD1-C837-472D-B4EE-C48BE48DC6A7}"/>
    <cellStyle name="Note 3 4 2" xfId="813" xr:uid="{9050BC1A-B7B4-4C64-9775-A824456EE549}"/>
    <cellStyle name="Note 3 5" xfId="814" xr:uid="{66A4CFC8-7342-4B53-99B3-EE02FC3210B1}"/>
    <cellStyle name="Notiz" xfId="815" xr:uid="{151E5167-1C39-43EB-B0CA-C528F14C4988}"/>
    <cellStyle name="Notiz 2" xfId="816" xr:uid="{273C2BC1-50A6-429E-8EB7-F102EC37EDD3}"/>
    <cellStyle name="Notiz 2 2" xfId="817" xr:uid="{BFB430C6-79B4-4701-B24D-E3C508F00637}"/>
    <cellStyle name="Notiz 3" xfId="818" xr:uid="{0CEF18F6-23EC-40EC-B1FA-F7093D43FACF}"/>
    <cellStyle name="Notiz 3 2" xfId="819" xr:uid="{3B54D89D-D369-48A1-A467-9B4ACFDE52D4}"/>
    <cellStyle name="Notiz 4" xfId="820" xr:uid="{AC7CD8AC-C377-4780-8DBC-A927F0BF6607}"/>
    <cellStyle name="Notiz 4 2" xfId="821" xr:uid="{8583428B-8C8A-4438-AEF4-07F76E6795FF}"/>
    <cellStyle name="Notiz 5" xfId="822" xr:uid="{0A5FE2C6-34FB-4E86-984E-534D2B70A920}"/>
    <cellStyle name="Output" xfId="21" builtinId="21" customBuiltin="1"/>
    <cellStyle name="Output 2" xfId="823" xr:uid="{029ABD48-7BBE-46DE-A3FB-A7E0D534ED26}"/>
    <cellStyle name="Output 2 2" xfId="824" xr:uid="{D26C6E33-827D-4F32-AACC-48628862771A}"/>
    <cellStyle name="Output 2 2 2" xfId="825" xr:uid="{C5235B22-9AF6-4385-81F6-DB784E13D170}"/>
    <cellStyle name="Output 2 3" xfId="826" xr:uid="{629FAD4C-EDD9-487B-8647-5F8CBFBABB7F}"/>
    <cellStyle name="Output 2 3 2" xfId="827" xr:uid="{010197F6-B142-413B-A755-73E5D0AE17B2}"/>
    <cellStyle name="Output 2 4" xfId="828" xr:uid="{1DA25E8C-8657-4DC9-9B61-A76D4815C05A}"/>
    <cellStyle name="Output 3" xfId="829" xr:uid="{98B2052F-7D71-4CB6-8E49-C0236ACAC847}"/>
    <cellStyle name="Output 3 2" xfId="830" xr:uid="{40D2B122-4292-4BCA-9965-0B7A60580391}"/>
    <cellStyle name="Output 3 2 2" xfId="831" xr:uid="{46D90B78-0376-4E49-9160-F843108B60CE}"/>
    <cellStyle name="Output 3 3" xfId="832" xr:uid="{D2347C73-0F5C-4719-951A-BEA8221ECAC9}"/>
    <cellStyle name="Output 3 3 2" xfId="833" xr:uid="{63F364F5-9697-41AE-8859-CB6A8160C579}"/>
    <cellStyle name="Output 3 4" xfId="834" xr:uid="{FE26DF5F-D51F-41B3-A649-1C8B008157CD}"/>
    <cellStyle name="Pattern" xfId="835" xr:uid="{02460975-53BC-491C-9252-80CAC1F03A15}"/>
    <cellStyle name="Pattern 2" xfId="836" xr:uid="{8773FED2-C284-4EE7-8939-4999726D0EDD}"/>
    <cellStyle name="Pattern 2 2" xfId="837" xr:uid="{F461ED6C-EA7F-45BB-BE11-559A7F2DC70C}"/>
    <cellStyle name="Pattern 2 2 2" xfId="838" xr:uid="{9ED46DA1-4C48-44C1-AF35-5526B6E20629}"/>
    <cellStyle name="Pattern 2 3" xfId="839" xr:uid="{F9F0E01F-D0FE-4DA6-8C90-455B6C943977}"/>
    <cellStyle name="Pattern 3" xfId="840" xr:uid="{5C0CF197-4EA1-4209-A6A3-83B9D6FF40F5}"/>
    <cellStyle name="Pattern 3 2" xfId="841" xr:uid="{6628E6B1-2637-4163-B5BB-161E909F451F}"/>
    <cellStyle name="Pattern 3 2 2" xfId="842" xr:uid="{18BC5735-3BD3-4FCC-9685-C00BA9642620}"/>
    <cellStyle name="Pattern 3 3" xfId="843" xr:uid="{B525F750-B3CA-4FBD-9C79-E6532D0DB1BF}"/>
    <cellStyle name="Pattern 3 3 2" xfId="844" xr:uid="{21917262-AF30-4362-8542-E684A7107F85}"/>
    <cellStyle name="Pattern 3 4" xfId="845" xr:uid="{B5726428-481F-4E0F-9D51-3CD715FE4F35}"/>
    <cellStyle name="Pattern 3 4 2" xfId="846" xr:uid="{825364E1-0417-44B3-9620-6C1EC950DF53}"/>
    <cellStyle name="Percent" xfId="3" builtinId="5"/>
    <cellStyle name="Percent 2" xfId="847" xr:uid="{6BB30274-62AB-4831-914D-4FB505D78AF6}"/>
    <cellStyle name="Percent 2 2" xfId="848" xr:uid="{B01BA112-7D22-42A7-BFF7-636D15E40343}"/>
    <cellStyle name="RowLevel_1 2" xfId="849" xr:uid="{9EBB3CA2-A663-43FE-B9E6-B8C4557002F9}"/>
    <cellStyle name="Schlecht" xfId="850" xr:uid="{BFD7E62E-F2F9-44A8-9C7F-A6D841AB368D}"/>
    <cellStyle name="Shade" xfId="851" xr:uid="{3559CED5-3BD4-46F3-BA19-6F3A9BB9866C}"/>
    <cellStyle name="Shade 2" xfId="852" xr:uid="{1191C62F-55E1-40A9-BE31-B5718F83D4A9}"/>
    <cellStyle name="Shade 2 2" xfId="853" xr:uid="{CF5D0846-FEF8-40DE-A451-899A7DE67F72}"/>
    <cellStyle name="Shade 2 2 2" xfId="854" xr:uid="{2D23C3E6-1F34-4E3E-BCDD-10B579C810FB}"/>
    <cellStyle name="Shade 2 2 2 2" xfId="855" xr:uid="{CEFA3C21-A9FA-4574-996C-1ED28A10D9E3}"/>
    <cellStyle name="Shade 2 2 3" xfId="856" xr:uid="{84444CA1-995D-405A-B928-82DAB19D8079}"/>
    <cellStyle name="Shade 2 3" xfId="857" xr:uid="{17325159-3AD6-40DA-BF2E-FECB381FAD94}"/>
    <cellStyle name="Shade 2 3 2" xfId="858" xr:uid="{91C74386-FB96-45AE-9A51-540EBBF93661}"/>
    <cellStyle name="Shade 2 3 2 2" xfId="859" xr:uid="{94D265BB-CD00-464C-92DF-9A58F8E99938}"/>
    <cellStyle name="Shade 2 3 3" xfId="860" xr:uid="{F1510E49-7F40-4FC1-B8FA-141E846195FA}"/>
    <cellStyle name="Shade 2 3 3 2" xfId="861" xr:uid="{E5DB5904-1094-4C5D-95E4-68BE5A569793}"/>
    <cellStyle name="Shade 2 3 4" xfId="862" xr:uid="{E9034584-6B91-4931-AF9E-24D9E48FBFB9}"/>
    <cellStyle name="Shade 2 3 4 2" xfId="863" xr:uid="{4C810C31-1138-4B9B-A38F-7D0236EC6156}"/>
    <cellStyle name="Shade 3" xfId="864" xr:uid="{5A376E92-7C7C-410E-A165-E0E77BBE90A8}"/>
    <cellStyle name="Shade 3 2" xfId="865" xr:uid="{CA01829A-5ED3-48BA-AADE-4F157CE027DC}"/>
    <cellStyle name="Shade 3 2 2" xfId="866" xr:uid="{3ED2AA82-B0EA-4DE3-8E92-32E84A189365}"/>
    <cellStyle name="Shade 3 3" xfId="867" xr:uid="{59BEAE68-0753-4B45-A842-CD23882ACA20}"/>
    <cellStyle name="Shade 4" xfId="868" xr:uid="{08E5FD6C-EF59-4548-BE41-A118FD2AD0FC}"/>
    <cellStyle name="Shade 4 2" xfId="869" xr:uid="{794BC891-7737-4A9D-9ABC-E02A5AFF3839}"/>
    <cellStyle name="Shade 4 2 2" xfId="870" xr:uid="{5881E580-5A22-42EF-AB61-707204F608F5}"/>
    <cellStyle name="Shade 4 2 3" xfId="871" xr:uid="{7A85CCB3-FD71-48AC-9D27-A9279B6969C1}"/>
    <cellStyle name="Shade 4 3" xfId="872" xr:uid="{57A26BA6-C52B-40D8-80F7-42FC7968FC17}"/>
    <cellStyle name="Shade 4 3 2" xfId="873" xr:uid="{38785488-1A6B-47A3-AA89-5FE0B6BEA117}"/>
    <cellStyle name="Shade 4 4" xfId="874" xr:uid="{05DA02B4-F913-415B-BEF6-D671B9507ADA}"/>
    <cellStyle name="Shade 4 4 2" xfId="875" xr:uid="{0EAF1A9A-DAF8-486E-BC07-1264EC509701}"/>
    <cellStyle name="Shade 5" xfId="876" xr:uid="{C9E062F0-2D78-48BA-8F81-6D824FA4F290}"/>
    <cellStyle name="Shade_B_border2" xfId="877" xr:uid="{30920D15-E760-4670-9232-74315EDF5F2D}"/>
    <cellStyle name="Standard 2" xfId="878" xr:uid="{A5A53340-8A20-42E2-9A36-3510C11E1362}"/>
    <cellStyle name="Standard 2 2" xfId="879" xr:uid="{61062640-FD80-4A7C-A8A7-7A8776E85259}"/>
    <cellStyle name="Standard 2 2 2" xfId="880" xr:uid="{8664E39F-FD82-40E6-A3C9-F7ADB2BDE075}"/>
    <cellStyle name="Standard 2 3" xfId="881" xr:uid="{0AACB206-E66E-45B2-8057-D2ECA64BA947}"/>
    <cellStyle name="Title" xfId="12" builtinId="15" customBuiltin="1"/>
    <cellStyle name="Title 2" xfId="882" xr:uid="{2949A6D3-E035-4284-99CA-9714E1AC5196}"/>
    <cellStyle name="Title 3" xfId="883" xr:uid="{2B64EA10-69DA-40C7-A77B-41551576927F}"/>
    <cellStyle name="Total" xfId="27" builtinId="25" customBuiltin="1"/>
    <cellStyle name="Total 2" xfId="884" xr:uid="{B67B146B-94BF-489C-955B-2BDD3E3B4B17}"/>
    <cellStyle name="Total 2 2" xfId="885" xr:uid="{280F7D58-A5CA-410D-B045-A9D01E8D99F9}"/>
    <cellStyle name="Total 2 2 2" xfId="886" xr:uid="{37CF470C-3871-4857-94D4-CF458579DDC8}"/>
    <cellStyle name="Total 2 3" xfId="887" xr:uid="{A26A73D1-A2E5-43CF-A048-9BB0CEBD9EC1}"/>
    <cellStyle name="Total 2 3 2" xfId="888" xr:uid="{0C17F95C-EB1A-4E37-8729-5BD3EBE37EF8}"/>
    <cellStyle name="Total 2 4" xfId="889" xr:uid="{64DF6427-948A-44F1-8D3D-C08D6540C098}"/>
    <cellStyle name="Total 2 4 2" xfId="890" xr:uid="{DA1C268B-5F86-4302-BB01-C9DA7458054F}"/>
    <cellStyle name="Total 2 5" xfId="891" xr:uid="{31A387E7-FC1D-4F9B-B1AC-F5DA726886E1}"/>
    <cellStyle name="Total 3" xfId="892" xr:uid="{5752CAFB-6AB0-457F-B17A-D1C934DF7E16}"/>
    <cellStyle name="Total 3 2" xfId="893" xr:uid="{583D2124-C377-44B0-B62E-7601DA1F23C4}"/>
    <cellStyle name="Total 3 2 2" xfId="894" xr:uid="{3F3567A0-DBBF-4E14-AC8E-0B132E29E232}"/>
    <cellStyle name="Total 3 3" xfId="895" xr:uid="{C85D795A-8D8A-4EB5-B4E5-509F6FC00227}"/>
    <cellStyle name="Total 3 3 2" xfId="896" xr:uid="{55B5E4DC-20CE-46FA-8A15-06BB960CDFF6}"/>
    <cellStyle name="Total 3 4" xfId="897" xr:uid="{88868429-927C-404B-A928-A88EA3F03D0E}"/>
    <cellStyle name="Total 3 4 2" xfId="898" xr:uid="{2EBD24F9-9483-4D52-B7BA-63A0A2183114}"/>
    <cellStyle name="Total 3 5" xfId="899" xr:uid="{A9DFC1C7-8649-4BC4-999C-85552B8191D4}"/>
    <cellStyle name="Überschrift" xfId="900" xr:uid="{0F483E54-BA6F-4B98-BCC3-52886380E301}"/>
    <cellStyle name="Überschrift 1" xfId="901" xr:uid="{3031CE5C-8013-4E20-8C94-C7CE39881A98}"/>
    <cellStyle name="Überschrift 2" xfId="902" xr:uid="{A40C5C99-C683-4541-BB8F-3E830AB4D3DD}"/>
    <cellStyle name="Überschrift 3" xfId="903" xr:uid="{C28A0E11-625B-48BE-85EA-EAE045190387}"/>
    <cellStyle name="Überschrift 4" xfId="904" xr:uid="{6191CB47-B153-4286-9815-123436C05956}"/>
    <cellStyle name="Verknüpfte Zelle" xfId="905" xr:uid="{BD14C442-3FBA-491B-9A48-803848AAE93C}"/>
    <cellStyle name="Warnender Text 2" xfId="906" xr:uid="{29946004-84D1-439A-96B8-5F789C453741}"/>
    <cellStyle name="Warnender Text 3" xfId="907" xr:uid="{AEE2E3AB-0DAC-470B-817B-9988D64D6E20}"/>
    <cellStyle name="Warning Text" xfId="25" builtinId="11" customBuiltin="1"/>
    <cellStyle name="Warning Text 2" xfId="908" xr:uid="{8F3EA8F5-464D-4CD4-B8F8-B85D27F33FD7}"/>
    <cellStyle name="Warning Text 3" xfId="909" xr:uid="{0BD3C46A-2C31-4713-B42D-4A6FE782F135}"/>
    <cellStyle name="Zelle überprüfen" xfId="910" xr:uid="{C72C9EAF-8C5E-4A23-89A9-48AA5CC11E63}"/>
    <cellStyle name="Гиперссылка" xfId="911" xr:uid="{DC8BA57B-1B7D-42E9-8A67-831824AEB1DD}"/>
    <cellStyle name="Гиперссылка 2" xfId="912" xr:uid="{EDD241DF-1FC6-47ED-B44F-EE545E369D86}"/>
    <cellStyle name="Гиперссылка 3" xfId="913" xr:uid="{5C934436-F66D-48A9-BC19-FA2AF2342CDC}"/>
    <cellStyle name="Гиперссылка 4" xfId="914" xr:uid="{702C82C4-20D9-4A57-A578-A619370E48FD}"/>
    <cellStyle name="Обычный_2++" xfId="915" xr:uid="{C70FCD3B-9D0A-47B6-8F45-0013CBFAFDBE}"/>
  </cellStyles>
  <dxfs count="0"/>
  <tableStyles count="0" defaultTableStyle="TableStyleMedium9" defaultPivotStyle="PivotStyleLight16"/>
  <colors>
    <mruColors>
      <color rgb="FFFFFFCC"/>
      <color rgb="FFCCFFCC"/>
      <color rgb="FF4572A7"/>
      <color rgb="FF71588F"/>
      <color rgb="FF93A9CF"/>
      <color rgb="FF89A54E"/>
      <color rgb="FFAA4643"/>
      <color rgb="FFDB843D"/>
      <color rgb="FFB9CD96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1990-2020 GHG'!$A$2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GHG'!$B$2:$AF$2</c:f>
              <c:numCache>
                <c:formatCode>0.00</c:formatCode>
                <c:ptCount val="31"/>
                <c:pt idx="0">
                  <c:v>11327.546541430427</c:v>
                </c:pt>
                <c:pt idx="1">
                  <c:v>11779.223053981637</c:v>
                </c:pt>
                <c:pt idx="2">
                  <c:v>12435.922563880025</c:v>
                </c:pt>
                <c:pt idx="3">
                  <c:v>12455.369426647665</c:v>
                </c:pt>
                <c:pt idx="4">
                  <c:v>12791.470267912608</c:v>
                </c:pt>
                <c:pt idx="5">
                  <c:v>13476.497530418037</c:v>
                </c:pt>
                <c:pt idx="6">
                  <c:v>14196.591525020247</c:v>
                </c:pt>
                <c:pt idx="7">
                  <c:v>14851.745603096546</c:v>
                </c:pt>
                <c:pt idx="8">
                  <c:v>15218.889970934877</c:v>
                </c:pt>
                <c:pt idx="9">
                  <c:v>15916.636050470148</c:v>
                </c:pt>
                <c:pt idx="10">
                  <c:v>16196.993342239075</c:v>
                </c:pt>
                <c:pt idx="11">
                  <c:v>17484.215895400495</c:v>
                </c:pt>
                <c:pt idx="12">
                  <c:v>16491.320201590406</c:v>
                </c:pt>
                <c:pt idx="13">
                  <c:v>16464.715504233973</c:v>
                </c:pt>
                <c:pt idx="14">
                  <c:v>15414.768387704342</c:v>
                </c:pt>
                <c:pt idx="15">
                  <c:v>15899.441198965951</c:v>
                </c:pt>
                <c:pt idx="16">
                  <c:v>15159.036518049979</c:v>
                </c:pt>
                <c:pt idx="17">
                  <c:v>14673.62464376875</c:v>
                </c:pt>
                <c:pt idx="18">
                  <c:v>14791.568277009832</c:v>
                </c:pt>
                <c:pt idx="19">
                  <c:v>13197.97700067062</c:v>
                </c:pt>
                <c:pt idx="20">
                  <c:v>13465.849856840132</c:v>
                </c:pt>
                <c:pt idx="21">
                  <c:v>12061.413901663311</c:v>
                </c:pt>
                <c:pt idx="22">
                  <c:v>12902.62808479094</c:v>
                </c:pt>
                <c:pt idx="23">
                  <c:v>11538.32411491906</c:v>
                </c:pt>
                <c:pt idx="24">
                  <c:v>11329.133177288952</c:v>
                </c:pt>
                <c:pt idx="25">
                  <c:v>11938.926328477844</c:v>
                </c:pt>
                <c:pt idx="26">
                  <c:v>12663.068898613354</c:v>
                </c:pt>
                <c:pt idx="27">
                  <c:v>11895.270755831862</c:v>
                </c:pt>
                <c:pt idx="28">
                  <c:v>10635.396692065833</c:v>
                </c:pt>
                <c:pt idx="29">
                  <c:v>9427.1247198828441</c:v>
                </c:pt>
                <c:pt idx="30">
                  <c:v>8683.1317414125097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401-83BB-AC9947D4ABE5}"/>
            </c:ext>
          </c:extLst>
        </c:ser>
        <c:ser>
          <c:idx val="1"/>
          <c:order val="1"/>
          <c:tx>
            <c:strRef>
              <c:f>'NEW Summary 1990-2020 GHG'!$A$7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GHG'!$B$7:$AF$7</c:f>
              <c:numCache>
                <c:formatCode>0.00</c:formatCode>
                <c:ptCount val="31"/>
                <c:pt idx="0">
                  <c:v>7521.2675903875033</c:v>
                </c:pt>
                <c:pt idx="1">
                  <c:v>7620.5642383710665</c:v>
                </c:pt>
                <c:pt idx="2">
                  <c:v>6825.5960354935023</c:v>
                </c:pt>
                <c:pt idx="3">
                  <c:v>6815.8843556285547</c:v>
                </c:pt>
                <c:pt idx="4">
                  <c:v>6739.7320848209347</c:v>
                </c:pt>
                <c:pt idx="5">
                  <c:v>6563.8366872190009</c:v>
                </c:pt>
                <c:pt idx="6">
                  <c:v>6893.8361927072547</c:v>
                </c:pt>
                <c:pt idx="7">
                  <c:v>6643.1971937760609</c:v>
                </c:pt>
                <c:pt idx="8">
                  <c:v>7206.090626909373</c:v>
                </c:pt>
                <c:pt idx="9">
                  <c:v>6952.448948369165</c:v>
                </c:pt>
                <c:pt idx="10">
                  <c:v>7044.1292152662163</c:v>
                </c:pt>
                <c:pt idx="11">
                  <c:v>7388.1849538362139</c:v>
                </c:pt>
                <c:pt idx="12">
                  <c:v>7393.2500776558727</c:v>
                </c:pt>
                <c:pt idx="13">
                  <c:v>7618.2544786912986</c:v>
                </c:pt>
                <c:pt idx="14">
                  <c:v>7765.1007681659485</c:v>
                </c:pt>
                <c:pt idx="15">
                  <c:v>8198.5645695384046</c:v>
                </c:pt>
                <c:pt idx="16">
                  <c:v>8059.5397924843974</c:v>
                </c:pt>
                <c:pt idx="17">
                  <c:v>7884.6126192493803</c:v>
                </c:pt>
                <c:pt idx="18">
                  <c:v>8657.5854552853853</c:v>
                </c:pt>
                <c:pt idx="19">
                  <c:v>8508.9066024297354</c:v>
                </c:pt>
                <c:pt idx="20">
                  <c:v>8771.2778661933662</c:v>
                </c:pt>
                <c:pt idx="21">
                  <c:v>7535.0922351897962</c:v>
                </c:pt>
                <c:pt idx="22">
                  <c:v>7066.8345299804514</c:v>
                </c:pt>
                <c:pt idx="23">
                  <c:v>6889.4372904593702</c:v>
                </c:pt>
                <c:pt idx="24">
                  <c:v>6080.3853387916251</c:v>
                </c:pt>
                <c:pt idx="25">
                  <c:v>6506.3533900787434</c:v>
                </c:pt>
                <c:pt idx="26">
                  <c:v>6716.2960538486395</c:v>
                </c:pt>
                <c:pt idx="27">
                  <c:v>6329.6419953258574</c:v>
                </c:pt>
                <c:pt idx="28">
                  <c:v>6829.0154378831039</c:v>
                </c:pt>
                <c:pt idx="29">
                  <c:v>6529.1610253291883</c:v>
                </c:pt>
                <c:pt idx="30">
                  <c:v>7119.136575812111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6-4401-83BB-AC9947D4ABE5}"/>
            </c:ext>
          </c:extLst>
        </c:ser>
        <c:ser>
          <c:idx val="2"/>
          <c:order val="2"/>
          <c:tx>
            <c:strRef>
              <c:f>'NEW Summary 1990-2020 GHG'!$A$8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GHG'!$B$8:$AF$8</c:f>
              <c:numCache>
                <c:formatCode>0.00</c:formatCode>
                <c:ptCount val="31"/>
                <c:pt idx="0">
                  <c:v>4099.2242246648111</c:v>
                </c:pt>
                <c:pt idx="1">
                  <c:v>4187.4331128728854</c:v>
                </c:pt>
                <c:pt idx="2">
                  <c:v>3864.1645398766041</c:v>
                </c:pt>
                <c:pt idx="3">
                  <c:v>4073.0819441241429</c:v>
                </c:pt>
                <c:pt idx="4">
                  <c:v>4313.8844568323266</c:v>
                </c:pt>
                <c:pt idx="5">
                  <c:v>4333.0651264631761</c:v>
                </c:pt>
                <c:pt idx="6">
                  <c:v>4199.9820161775133</c:v>
                </c:pt>
                <c:pt idx="7">
                  <c:v>4543.1389355884994</c:v>
                </c:pt>
                <c:pt idx="8">
                  <c:v>4526.0102691714292</c:v>
                </c:pt>
                <c:pt idx="9">
                  <c:v>4696.3624673808263</c:v>
                </c:pt>
                <c:pt idx="10">
                  <c:v>5481.5456542244319</c:v>
                </c:pt>
                <c:pt idx="11">
                  <c:v>5446.4557106370385</c:v>
                </c:pt>
                <c:pt idx="12">
                  <c:v>5109.4063627381965</c:v>
                </c:pt>
                <c:pt idx="13">
                  <c:v>5223.4648700705702</c:v>
                </c:pt>
                <c:pt idx="14">
                  <c:v>5294.0836994761576</c:v>
                </c:pt>
                <c:pt idx="15">
                  <c:v>5473.4902042956737</c:v>
                </c:pt>
                <c:pt idx="16">
                  <c:v>5262.3791910317486</c:v>
                </c:pt>
                <c:pt idx="17">
                  <c:v>5350.0782031539411</c:v>
                </c:pt>
                <c:pt idx="18">
                  <c:v>5159.7806615405525</c:v>
                </c:pt>
                <c:pt idx="19">
                  <c:v>4136.6451732898349</c:v>
                </c:pt>
                <c:pt idx="20">
                  <c:v>4150.371156612945</c:v>
                </c:pt>
                <c:pt idx="21">
                  <c:v>3681.6731209914888</c:v>
                </c:pt>
                <c:pt idx="22">
                  <c:v>3759.9667451636747</c:v>
                </c:pt>
                <c:pt idx="23">
                  <c:v>3954.6656123768444</c:v>
                </c:pt>
                <c:pt idx="24">
                  <c:v>4179.9904147740126</c:v>
                </c:pt>
                <c:pt idx="25">
                  <c:v>4271.9077345829664</c:v>
                </c:pt>
                <c:pt idx="26">
                  <c:v>4343.7289433505885</c:v>
                </c:pt>
                <c:pt idx="27">
                  <c:v>4465.7225227118479</c:v>
                </c:pt>
                <c:pt idx="28">
                  <c:v>4671.5067353869554</c:v>
                </c:pt>
                <c:pt idx="29">
                  <c:v>4589.1124020442576</c:v>
                </c:pt>
                <c:pt idx="30">
                  <c:v>4521.9877873930955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6-4401-83BB-AC9947D4ABE5}"/>
            </c:ext>
          </c:extLst>
        </c:ser>
        <c:ser>
          <c:idx val="3"/>
          <c:order val="3"/>
          <c:tx>
            <c:strRef>
              <c:f>'NEW Summary 1990-2020 GHG'!$A$9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GHG'!$B$9:$AF$9</c:f>
              <c:numCache>
                <c:formatCode>0.00</c:formatCode>
                <c:ptCount val="31"/>
                <c:pt idx="0">
                  <c:v>993.94275759734512</c:v>
                </c:pt>
                <c:pt idx="1">
                  <c:v>1011.7006851575709</c:v>
                </c:pt>
                <c:pt idx="2">
                  <c:v>1005.7192635621096</c:v>
                </c:pt>
                <c:pt idx="3">
                  <c:v>993.53744911649312</c:v>
                </c:pt>
                <c:pt idx="4">
                  <c:v>1083.1519707768462</c:v>
                </c:pt>
                <c:pt idx="5">
                  <c:v>1062.3548702566848</c:v>
                </c:pt>
                <c:pt idx="6">
                  <c:v>961.26760000171055</c:v>
                </c:pt>
                <c:pt idx="7">
                  <c:v>969.48510188602654</c:v>
                </c:pt>
                <c:pt idx="8">
                  <c:v>958.03934668662009</c:v>
                </c:pt>
                <c:pt idx="9">
                  <c:v>993.0261178543285</c:v>
                </c:pt>
                <c:pt idx="10">
                  <c:v>1019.2015387332355</c:v>
                </c:pt>
                <c:pt idx="11">
                  <c:v>996.83033696533539</c:v>
                </c:pt>
                <c:pt idx="12">
                  <c:v>950.88999379117593</c:v>
                </c:pt>
                <c:pt idx="13">
                  <c:v>1036.5825843692244</c:v>
                </c:pt>
                <c:pt idx="14">
                  <c:v>992.95951747692243</c:v>
                </c:pt>
                <c:pt idx="15">
                  <c:v>1010.6867318253788</c:v>
                </c:pt>
                <c:pt idx="16">
                  <c:v>983.7828249732255</c:v>
                </c:pt>
                <c:pt idx="17">
                  <c:v>964.0587928365095</c:v>
                </c:pt>
                <c:pt idx="18">
                  <c:v>992.39343607640478</c:v>
                </c:pt>
                <c:pt idx="19">
                  <c:v>754.83981981329055</c:v>
                </c:pt>
                <c:pt idx="20">
                  <c:v>809.07001535141717</c:v>
                </c:pt>
                <c:pt idx="21">
                  <c:v>844.04037681271643</c:v>
                </c:pt>
                <c:pt idx="22">
                  <c:v>860.24169130224061</c:v>
                </c:pt>
                <c:pt idx="23">
                  <c:v>876.38542533435577</c:v>
                </c:pt>
                <c:pt idx="24">
                  <c:v>783.63385106924261</c:v>
                </c:pt>
                <c:pt idx="25">
                  <c:v>854.39896151523817</c:v>
                </c:pt>
                <c:pt idx="26">
                  <c:v>823.49561800164406</c:v>
                </c:pt>
                <c:pt idx="27">
                  <c:v>835.76732266584656</c:v>
                </c:pt>
                <c:pt idx="28">
                  <c:v>927.37607455094519</c:v>
                </c:pt>
                <c:pt idx="29">
                  <c:v>939.34509635882421</c:v>
                </c:pt>
                <c:pt idx="30">
                  <c:v>936.73071926819171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76-4401-83BB-AC9947D4ABE5}"/>
            </c:ext>
          </c:extLst>
        </c:ser>
        <c:ser>
          <c:idx val="4"/>
          <c:order val="4"/>
          <c:tx>
            <c:strRef>
              <c:f>'NEW Summary 1990-2020 GHG'!$A$10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GHG'!$B$10:$AF$10</c:f>
              <c:numCache>
                <c:formatCode>0.00</c:formatCode>
                <c:ptCount val="31"/>
                <c:pt idx="0">
                  <c:v>1114.7967479613083</c:v>
                </c:pt>
                <c:pt idx="1">
                  <c:v>1094.6317210231216</c:v>
                </c:pt>
                <c:pt idx="2">
                  <c:v>1006.9028554921072</c:v>
                </c:pt>
                <c:pt idx="3">
                  <c:v>986.58891062603891</c:v>
                </c:pt>
                <c:pt idx="4">
                  <c:v>1002.7693549281822</c:v>
                </c:pt>
                <c:pt idx="5">
                  <c:v>942.32756778658802</c:v>
                </c:pt>
                <c:pt idx="6">
                  <c:v>908.45546544707736</c:v>
                </c:pt>
                <c:pt idx="7">
                  <c:v>871.29912001938817</c:v>
                </c:pt>
                <c:pt idx="8">
                  <c:v>829.61673118741487</c:v>
                </c:pt>
                <c:pt idx="9">
                  <c:v>869.6879872463644</c:v>
                </c:pt>
                <c:pt idx="10">
                  <c:v>924.55129138335917</c:v>
                </c:pt>
                <c:pt idx="11">
                  <c:v>922.54077476715293</c:v>
                </c:pt>
                <c:pt idx="12">
                  <c:v>892.78555553855927</c:v>
                </c:pt>
                <c:pt idx="13">
                  <c:v>880.81145375761196</c:v>
                </c:pt>
                <c:pt idx="14">
                  <c:v>855.98117014129059</c:v>
                </c:pt>
                <c:pt idx="15">
                  <c:v>888.18991732569111</c:v>
                </c:pt>
                <c:pt idx="16">
                  <c:v>897.65886080275993</c:v>
                </c:pt>
                <c:pt idx="17">
                  <c:v>891.91478329144559</c:v>
                </c:pt>
                <c:pt idx="18">
                  <c:v>943.00102855688647</c:v>
                </c:pt>
                <c:pt idx="19">
                  <c:v>844.37739304902721</c:v>
                </c:pt>
                <c:pt idx="20">
                  <c:v>900.48600477275272</c:v>
                </c:pt>
                <c:pt idx="21">
                  <c:v>783.43523456471166</c:v>
                </c:pt>
                <c:pt idx="22">
                  <c:v>818.54478129305846</c:v>
                </c:pt>
                <c:pt idx="23">
                  <c:v>857.36318970324203</c:v>
                </c:pt>
                <c:pt idx="24">
                  <c:v>850.5590085408495</c:v>
                </c:pt>
                <c:pt idx="25">
                  <c:v>867.23235758716851</c:v>
                </c:pt>
                <c:pt idx="26">
                  <c:v>901.89487538935043</c:v>
                </c:pt>
                <c:pt idx="27">
                  <c:v>863.86922373839991</c:v>
                </c:pt>
                <c:pt idx="28">
                  <c:v>880.33574186822932</c:v>
                </c:pt>
                <c:pt idx="29">
                  <c:v>886.97788599254579</c:v>
                </c:pt>
                <c:pt idx="30">
                  <c:v>896.08761367765908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76-4401-83BB-AC9947D4ABE5}"/>
            </c:ext>
          </c:extLst>
        </c:ser>
        <c:ser>
          <c:idx val="5"/>
          <c:order val="5"/>
          <c:tx>
            <c:strRef>
              <c:f>'NEW Summary 1990-2020 GHG'!$A$11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GHG'!$B$11:$AF$11</c:f>
              <c:numCache>
                <c:formatCode>0.00</c:formatCode>
                <c:ptCount val="31"/>
                <c:pt idx="0">
                  <c:v>5148.4434985780681</c:v>
                </c:pt>
                <c:pt idx="1">
                  <c:v>5328.9796285487409</c:v>
                </c:pt>
                <c:pt idx="2">
                  <c:v>5757.694096648589</c:v>
                </c:pt>
                <c:pt idx="3">
                  <c:v>5734.4284670211282</c:v>
                </c:pt>
                <c:pt idx="4">
                  <c:v>5986.4371118693234</c:v>
                </c:pt>
                <c:pt idx="5">
                  <c:v>6280.3359897314149</c:v>
                </c:pt>
                <c:pt idx="6">
                  <c:v>7334.5998000014879</c:v>
                </c:pt>
                <c:pt idx="7">
                  <c:v>7713.2007742164942</c:v>
                </c:pt>
                <c:pt idx="8">
                  <c:v>9065.9554952397975</c:v>
                </c:pt>
                <c:pt idx="9">
                  <c:v>9758.7842932715866</c:v>
                </c:pt>
                <c:pt idx="10">
                  <c:v>10802.311187767993</c:v>
                </c:pt>
                <c:pt idx="11">
                  <c:v>11325.906024202237</c:v>
                </c:pt>
                <c:pt idx="12">
                  <c:v>11518.698481029349</c:v>
                </c:pt>
                <c:pt idx="13">
                  <c:v>11720.564586038348</c:v>
                </c:pt>
                <c:pt idx="14">
                  <c:v>12438.857642145525</c:v>
                </c:pt>
                <c:pt idx="15">
                  <c:v>13147.971867264325</c:v>
                </c:pt>
                <c:pt idx="16">
                  <c:v>13825.682770177804</c:v>
                </c:pt>
                <c:pt idx="17">
                  <c:v>14411.614846901222</c:v>
                </c:pt>
                <c:pt idx="18">
                  <c:v>13681.360207945547</c:v>
                </c:pt>
                <c:pt idx="19">
                  <c:v>12461.382220154241</c:v>
                </c:pt>
                <c:pt idx="20">
                  <c:v>11545.356663145496</c:v>
                </c:pt>
                <c:pt idx="21">
                  <c:v>11235.627493134862</c:v>
                </c:pt>
                <c:pt idx="22">
                  <c:v>10847.131843397079</c:v>
                </c:pt>
                <c:pt idx="23">
                  <c:v>11071.584342051694</c:v>
                </c:pt>
                <c:pt idx="24">
                  <c:v>11353.969783884999</c:v>
                </c:pt>
                <c:pt idx="25">
                  <c:v>11833.684482799015</c:v>
                </c:pt>
                <c:pt idx="26">
                  <c:v>12316.461897778501</c:v>
                </c:pt>
                <c:pt idx="27">
                  <c:v>12036.989271019434</c:v>
                </c:pt>
                <c:pt idx="28">
                  <c:v>12211.948917760457</c:v>
                </c:pt>
                <c:pt idx="29">
                  <c:v>12220.186028818342</c:v>
                </c:pt>
                <c:pt idx="30">
                  <c:v>10304.356375832454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76-4401-83BB-AC9947D4ABE5}"/>
            </c:ext>
          </c:extLst>
        </c:ser>
        <c:ser>
          <c:idx val="6"/>
          <c:order val="6"/>
          <c:tx>
            <c:strRef>
              <c:f>'NEW Summary 1990-2020 GHG'!$A$17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GHG'!$B$17:$AF$17</c:f>
              <c:numCache>
                <c:formatCode>0.00</c:formatCode>
                <c:ptCount val="31"/>
                <c:pt idx="0">
                  <c:v>3275.5688780136029</c:v>
                </c:pt>
                <c:pt idx="1">
                  <c:v>2962.9133103547001</c:v>
                </c:pt>
                <c:pt idx="2">
                  <c:v>2874.5353993642884</c:v>
                </c:pt>
                <c:pt idx="3">
                  <c:v>2839.8588451092205</c:v>
                </c:pt>
                <c:pt idx="4">
                  <c:v>3078.3155196736634</c:v>
                </c:pt>
                <c:pt idx="5">
                  <c:v>2992.0987061905053</c:v>
                </c:pt>
                <c:pt idx="6">
                  <c:v>3074.2723224371125</c:v>
                </c:pt>
                <c:pt idx="7">
                  <c:v>3403.6580244467773</c:v>
                </c:pt>
                <c:pt idx="8">
                  <c:v>3293.720556291963</c:v>
                </c:pt>
                <c:pt idx="9">
                  <c:v>3243.2826611682549</c:v>
                </c:pt>
                <c:pt idx="10">
                  <c:v>3790.6019096460254</c:v>
                </c:pt>
                <c:pt idx="11">
                  <c:v>3823.0505657163949</c:v>
                </c:pt>
                <c:pt idx="12">
                  <c:v>3304.9278777295694</c:v>
                </c:pt>
                <c:pt idx="13">
                  <c:v>2498.1550711418513</c:v>
                </c:pt>
                <c:pt idx="14">
                  <c:v>2669.772675838376</c:v>
                </c:pt>
                <c:pt idx="15">
                  <c:v>2766.7409334835747</c:v>
                </c:pt>
                <c:pt idx="16">
                  <c:v>2713.0604728700027</c:v>
                </c:pt>
                <c:pt idx="17">
                  <c:v>2769.5975273576382</c:v>
                </c:pt>
                <c:pt idx="18">
                  <c:v>2475.3589221848761</c:v>
                </c:pt>
                <c:pt idx="19">
                  <c:v>1661.0503720823299</c:v>
                </c:pt>
                <c:pt idx="20">
                  <c:v>1467.9142634467689</c:v>
                </c:pt>
                <c:pt idx="21">
                  <c:v>1337.2970597029639</c:v>
                </c:pt>
                <c:pt idx="22">
                  <c:v>1565.1497868676679</c:v>
                </c:pt>
                <c:pt idx="23">
                  <c:v>1481.1644708089382</c:v>
                </c:pt>
                <c:pt idx="24">
                  <c:v>1825.4736799096427</c:v>
                </c:pt>
                <c:pt idx="25">
                  <c:v>2012.0228660833686</c:v>
                </c:pt>
                <c:pt idx="26">
                  <c:v>2155.2859352078485</c:v>
                </c:pt>
                <c:pt idx="27">
                  <c:v>2243.2485151165674</c:v>
                </c:pt>
                <c:pt idx="28">
                  <c:v>2299.5806943848575</c:v>
                </c:pt>
                <c:pt idx="29">
                  <c:v>2271.5700365377324</c:v>
                </c:pt>
                <c:pt idx="30">
                  <c:v>2112.8208671333891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76-4401-83BB-AC9947D4ABE5}"/>
            </c:ext>
          </c:extLst>
        </c:ser>
        <c:ser>
          <c:idx val="7"/>
          <c:order val="7"/>
          <c:tx>
            <c:strRef>
              <c:f>'NEW Summary 1990-2020 GHG'!$A$23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GHG'!$B$23:$AF$23</c:f>
              <c:numCache>
                <c:formatCode>0.00</c:formatCode>
                <c:ptCount val="31"/>
                <c:pt idx="0">
                  <c:v>34.591111871073778</c:v>
                </c:pt>
                <c:pt idx="1">
                  <c:v>49.500497452363035</c:v>
                </c:pt>
                <c:pt idx="2">
                  <c:v>64.409697447839392</c:v>
                </c:pt>
                <c:pt idx="3">
                  <c:v>106.4251771817589</c:v>
                </c:pt>
                <c:pt idx="4">
                  <c:v>149.55114964682372</c:v>
                </c:pt>
                <c:pt idx="5">
                  <c:v>226.32569284457796</c:v>
                </c:pt>
                <c:pt idx="6">
                  <c:v>326.19440166358964</c:v>
                </c:pt>
                <c:pt idx="7">
                  <c:v>459.71553127864462</c:v>
                </c:pt>
                <c:pt idx="8">
                  <c:v>373.29692450324723</c:v>
                </c:pt>
                <c:pt idx="9">
                  <c:v>532.06751613494816</c:v>
                </c:pt>
                <c:pt idx="10">
                  <c:v>768.65767343127561</c:v>
                </c:pt>
                <c:pt idx="11">
                  <c:v>781.00136214903159</c:v>
                </c:pt>
                <c:pt idx="12">
                  <c:v>771.76401108492939</c:v>
                </c:pt>
                <c:pt idx="13">
                  <c:v>986.01183038363877</c:v>
                </c:pt>
                <c:pt idx="14">
                  <c:v>999.80718796255712</c:v>
                </c:pt>
                <c:pt idx="15">
                  <c:v>1198.6189797854142</c:v>
                </c:pt>
                <c:pt idx="16">
                  <c:v>1179.9367130079656</c:v>
                </c:pt>
                <c:pt idx="17">
                  <c:v>1175.7771264908081</c:v>
                </c:pt>
                <c:pt idx="18">
                  <c:v>1187.3197613184243</c:v>
                </c:pt>
                <c:pt idx="19">
                  <c:v>1151.4174475688799</c:v>
                </c:pt>
                <c:pt idx="20">
                  <c:v>1127.9723261023771</c:v>
                </c:pt>
                <c:pt idx="21">
                  <c:v>1145.794165682079</c:v>
                </c:pt>
                <c:pt idx="22">
                  <c:v>1122.8015580761621</c:v>
                </c:pt>
                <c:pt idx="23">
                  <c:v>1159.2023621788007</c:v>
                </c:pt>
                <c:pt idx="24">
                  <c:v>1225.6322472758648</c:v>
                </c:pt>
                <c:pt idx="25">
                  <c:v>1230.1172479939607</c:v>
                </c:pt>
                <c:pt idx="26">
                  <c:v>1313.5818166704403</c:v>
                </c:pt>
                <c:pt idx="27">
                  <c:v>1237.8261851196085</c:v>
                </c:pt>
                <c:pt idx="28">
                  <c:v>929.93499104624186</c:v>
                </c:pt>
                <c:pt idx="29">
                  <c:v>917.12032820382956</c:v>
                </c:pt>
                <c:pt idx="30">
                  <c:v>785.47905100685261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76-4401-83BB-AC9947D4ABE5}"/>
            </c:ext>
          </c:extLst>
        </c:ser>
        <c:ser>
          <c:idx val="8"/>
          <c:order val="8"/>
          <c:tx>
            <c:strRef>
              <c:f>'NEW Summary 1990-2020 GHG'!$A$24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GHG'!$B$24:$AF$24</c:f>
              <c:numCache>
                <c:formatCode>0.00</c:formatCode>
                <c:ptCount val="31"/>
                <c:pt idx="0">
                  <c:v>19332.737152602938</c:v>
                </c:pt>
                <c:pt idx="1">
                  <c:v>19542.368438104626</c:v>
                </c:pt>
                <c:pt idx="2">
                  <c:v>19663.237153650989</c:v>
                </c:pt>
                <c:pt idx="3">
                  <c:v>19986.356488686051</c:v>
                </c:pt>
                <c:pt idx="4">
                  <c:v>20276.756796210349</c:v>
                </c:pt>
                <c:pt idx="5">
                  <c:v>21034.713514523617</c:v>
                </c:pt>
                <c:pt idx="6">
                  <c:v>21300.922173076684</c:v>
                </c:pt>
                <c:pt idx="7">
                  <c:v>21472.878358901497</c:v>
                </c:pt>
                <c:pt idx="8">
                  <c:v>21995.031556314156</c:v>
                </c:pt>
                <c:pt idx="9">
                  <c:v>21759.644797815945</c:v>
                </c:pt>
                <c:pt idx="10">
                  <c:v>20937.722277985918</c:v>
                </c:pt>
                <c:pt idx="11">
                  <c:v>20714.025292201924</c:v>
                </c:pt>
                <c:pt idx="12">
                  <c:v>20480.3793885368</c:v>
                </c:pt>
                <c:pt idx="13">
                  <c:v>20839.74856750121</c:v>
                </c:pt>
                <c:pt idx="14">
                  <c:v>20469.62548958711</c:v>
                </c:pt>
                <c:pt idx="15">
                  <c:v>20390.280473386007</c:v>
                </c:pt>
                <c:pt idx="16">
                  <c:v>20212.017892530625</c:v>
                </c:pt>
                <c:pt idx="17">
                  <c:v>19622.302485242777</c:v>
                </c:pt>
                <c:pt idx="18">
                  <c:v>19545.273925836413</c:v>
                </c:pt>
                <c:pt idx="19">
                  <c:v>19116.936821150804</c:v>
                </c:pt>
                <c:pt idx="20">
                  <c:v>19178.773045312253</c:v>
                </c:pt>
                <c:pt idx="21">
                  <c:v>18502.60349872</c:v>
                </c:pt>
                <c:pt idx="22">
                  <c:v>19284.490568109359</c:v>
                </c:pt>
                <c:pt idx="23">
                  <c:v>20030.007560999824</c:v>
                </c:pt>
                <c:pt idx="24">
                  <c:v>19484.181192647477</c:v>
                </c:pt>
                <c:pt idx="25">
                  <c:v>19990.464276379349</c:v>
                </c:pt>
                <c:pt idx="26">
                  <c:v>20500.157235194303</c:v>
                </c:pt>
                <c:pt idx="27">
                  <c:v>21198.867117927839</c:v>
                </c:pt>
                <c:pt idx="28">
                  <c:v>22037.153204312152</c:v>
                </c:pt>
                <c:pt idx="29">
                  <c:v>21146.626079269743</c:v>
                </c:pt>
                <c:pt idx="30">
                  <c:v>21432.321187320838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76-4401-83BB-AC9947D4ABE5}"/>
            </c:ext>
          </c:extLst>
        </c:ser>
        <c:ser>
          <c:idx val="9"/>
          <c:order val="9"/>
          <c:tx>
            <c:strRef>
              <c:f>'NEW Summary 1990-2020 GHG'!$A$32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GHG'!$B$32:$AF$32</c:f>
              <c:numCache>
                <c:formatCode>0.00</c:formatCode>
                <c:ptCount val="31"/>
                <c:pt idx="0">
                  <c:v>1552.053617690967</c:v>
                </c:pt>
                <c:pt idx="1">
                  <c:v>1632.811365232481</c:v>
                </c:pt>
                <c:pt idx="2">
                  <c:v>1698.2299225574204</c:v>
                </c:pt>
                <c:pt idx="3">
                  <c:v>1748.2816571592587</c:v>
                </c:pt>
                <c:pt idx="4">
                  <c:v>1792.8493340275654</c:v>
                </c:pt>
                <c:pt idx="5">
                  <c:v>1829.1780952628817</c:v>
                </c:pt>
                <c:pt idx="6">
                  <c:v>1708.4830322402095</c:v>
                </c:pt>
                <c:pt idx="7">
                  <c:v>1432.6262505012096</c:v>
                </c:pt>
                <c:pt idx="8">
                  <c:v>1475.5765436871579</c:v>
                </c:pt>
                <c:pt idx="9">
                  <c:v>1480.7046945341845</c:v>
                </c:pt>
                <c:pt idx="10">
                  <c:v>1492.7703645905121</c:v>
                </c:pt>
                <c:pt idx="11">
                  <c:v>1605.3489199626401</c:v>
                </c:pt>
                <c:pt idx="12">
                  <c:v>1710.2325565770898</c:v>
                </c:pt>
                <c:pt idx="13">
                  <c:v>1765.4681984593717</c:v>
                </c:pt>
                <c:pt idx="14">
                  <c:v>1485.1035878384707</c:v>
                </c:pt>
                <c:pt idx="15">
                  <c:v>1291.9683880384277</c:v>
                </c:pt>
                <c:pt idx="16">
                  <c:v>1328.1757520911428</c:v>
                </c:pt>
                <c:pt idx="17">
                  <c:v>848.8355258913881</c:v>
                </c:pt>
                <c:pt idx="18">
                  <c:v>693.80354289533193</c:v>
                </c:pt>
                <c:pt idx="19">
                  <c:v>521.64707443401562</c:v>
                </c:pt>
                <c:pt idx="20">
                  <c:v>531.37075488942594</c:v>
                </c:pt>
                <c:pt idx="21">
                  <c:v>621.94477695799128</c:v>
                </c:pt>
                <c:pt idx="22">
                  <c:v>539.44025016647788</c:v>
                </c:pt>
                <c:pt idx="23">
                  <c:v>695.5092855761319</c:v>
                </c:pt>
                <c:pt idx="24">
                  <c:v>884.83622863772075</c:v>
                </c:pt>
                <c:pt idx="25">
                  <c:v>955.92318827431404</c:v>
                </c:pt>
                <c:pt idx="26">
                  <c:v>969.59876258359964</c:v>
                </c:pt>
                <c:pt idx="27">
                  <c:v>944.44506751343567</c:v>
                </c:pt>
                <c:pt idx="28">
                  <c:v>914.63328013670116</c:v>
                </c:pt>
                <c:pt idx="29">
                  <c:v>914.39377350998336</c:v>
                </c:pt>
                <c:pt idx="30">
                  <c:v>906.70888674548132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6-4401-83BB-AC9947D4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330624"/>
        <c:axId val="216332160"/>
      </c:barChart>
      <c:catAx>
        <c:axId val="2163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6332160"/>
        <c:crosses val="autoZero"/>
        <c:auto val="1"/>
        <c:lblAlgn val="ctr"/>
        <c:lblOffset val="100"/>
        <c:noMultiLvlLbl val="0"/>
      </c:catAx>
      <c:valAx>
        <c:axId val="216332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8.6046676098754764E-3"/>
              <c:y val="0.262587333364494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1633062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43602848655445E-2"/>
          <c:y val="6.9501385041551261E-2"/>
          <c:w val="0.91759544163239892"/>
          <c:h val="0.75126922154121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1990-2020 GHG'!$A$25</c:f>
              <c:strCache>
                <c:ptCount val="1"/>
                <c:pt idx="0">
                  <c:v>Enteric fermentation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GHG'!$B$25:$AF$25</c15:sqref>
                  </c15:fullRef>
                </c:ext>
              </c:extLst>
              <c:f>('NEW Summary 1990-2020 GHG'!$B$25,'NEW Summary 1990-2020 GHG'!$G$25,'NEW Summary 1990-2020 GHG'!$L$25,'NEW Summary 1990-2020 GHG'!$Q$25,'NEW Summary 1990-2020 GHG'!$V$25:$AF$25)</c:f>
              <c:numCache>
                <c:formatCode>0.00</c:formatCode>
                <c:ptCount val="15"/>
                <c:pt idx="0">
                  <c:v>10466.066693626075</c:v>
                </c:pt>
                <c:pt idx="1">
                  <c:v>11085.93373541304</c:v>
                </c:pt>
                <c:pt idx="2">
                  <c:v>11295.770135360593</c:v>
                </c:pt>
                <c:pt idx="3">
                  <c:v>11217.330901472804</c:v>
                </c:pt>
                <c:pt idx="4">
                  <c:v>10554.669290296861</c:v>
                </c:pt>
                <c:pt idx="5">
                  <c:v>10419.329881054276</c:v>
                </c:pt>
                <c:pt idx="6">
                  <c:v>11043.027430425514</c:v>
                </c:pt>
                <c:pt idx="7">
                  <c:v>11144.523065171637</c:v>
                </c:pt>
                <c:pt idx="8">
                  <c:v>11063.691314453081</c:v>
                </c:pt>
                <c:pt idx="9">
                  <c:v>11463.65668811105</c:v>
                </c:pt>
                <c:pt idx="10">
                  <c:v>11789.939081336175</c:v>
                </c:pt>
                <c:pt idx="11">
                  <c:v>12182.619630922911</c:v>
                </c:pt>
                <c:pt idx="12">
                  <c:v>12467.057001502155</c:v>
                </c:pt>
                <c:pt idx="13">
                  <c:v>12147.932237567402</c:v>
                </c:pt>
                <c:pt idx="14">
                  <c:v>12313.368953670142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2-43E6-9A1A-8BADE85375BD}"/>
            </c:ext>
          </c:extLst>
        </c:ser>
        <c:ser>
          <c:idx val="1"/>
          <c:order val="1"/>
          <c:tx>
            <c:strRef>
              <c:f>'NEW Summary 1990-2020 GHG'!$A$26</c:f>
              <c:strCache>
                <c:ptCount val="1"/>
                <c:pt idx="0">
                  <c:v>Manure management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GHG'!$B$26:$AF$26</c15:sqref>
                  </c15:fullRef>
                </c:ext>
              </c:extLst>
              <c:f>('NEW Summary 1990-2020 GHG'!$B$26,'NEW Summary 1990-2020 GHG'!$G$26,'NEW Summary 1990-2020 GHG'!$L$26,'NEW Summary 1990-2020 GHG'!$Q$26,'NEW Summary 1990-2020 GHG'!$V$26:$AF$26)</c:f>
              <c:numCache>
                <c:formatCode>0.00</c:formatCode>
                <c:ptCount val="15"/>
                <c:pt idx="0">
                  <c:v>1776.9849395881865</c:v>
                </c:pt>
                <c:pt idx="1">
                  <c:v>1897.0459522354363</c:v>
                </c:pt>
                <c:pt idx="2">
                  <c:v>1954.7732833390669</c:v>
                </c:pt>
                <c:pt idx="3">
                  <c:v>1986.6503624951206</c:v>
                </c:pt>
                <c:pt idx="4">
                  <c:v>1873.2620514350792</c:v>
                </c:pt>
                <c:pt idx="5">
                  <c:v>1870.4371741129621</c:v>
                </c:pt>
                <c:pt idx="6">
                  <c:v>2022.6982272723621</c:v>
                </c:pt>
                <c:pt idx="7">
                  <c:v>2029.4844815395031</c:v>
                </c:pt>
                <c:pt idx="8">
                  <c:v>1984.1180983009322</c:v>
                </c:pt>
                <c:pt idx="9">
                  <c:v>2067.650086272195</c:v>
                </c:pt>
                <c:pt idx="10">
                  <c:v>2127.9805885560245</c:v>
                </c:pt>
                <c:pt idx="11">
                  <c:v>2190.5341999953603</c:v>
                </c:pt>
                <c:pt idx="12">
                  <c:v>2261.2033664103274</c:v>
                </c:pt>
                <c:pt idx="13">
                  <c:v>2168.299073304825</c:v>
                </c:pt>
                <c:pt idx="14">
                  <c:v>2207.1221106414528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2-43E6-9A1A-8BADE85375BD}"/>
            </c:ext>
          </c:extLst>
        </c:ser>
        <c:ser>
          <c:idx val="2"/>
          <c:order val="2"/>
          <c:tx>
            <c:strRef>
              <c:f>'NEW Summary 1990-2020 GHG'!$A$27</c:f>
              <c:strCache>
                <c:ptCount val="1"/>
                <c:pt idx="0">
                  <c:v>Agricultural soils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GHG'!$B$27:$AF$27</c15:sqref>
                  </c15:fullRef>
                </c:ext>
              </c:extLst>
              <c:f>('NEW Summary 1990-2020 GHG'!$B$27,'NEW Summary 1990-2020 GHG'!$G$27,'NEW Summary 1990-2020 GHG'!$L$27,'NEW Summary 1990-2020 GHG'!$Q$27,'NEW Summary 1990-2020 GHG'!$V$27:$AF$27)</c:f>
              <c:numCache>
                <c:formatCode>0.00</c:formatCode>
                <c:ptCount val="15"/>
                <c:pt idx="0">
                  <c:v>5819.5067889488437</c:v>
                </c:pt>
                <c:pt idx="1">
                  <c:v>6304.202761041036</c:v>
                </c:pt>
                <c:pt idx="2">
                  <c:v>6205.9497615360142</c:v>
                </c:pt>
                <c:pt idx="3">
                  <c:v>5760.1792581819464</c:v>
                </c:pt>
                <c:pt idx="4">
                  <c:v>5394.9897775174759</c:v>
                </c:pt>
                <c:pt idx="5">
                  <c:v>4996.8650927523213</c:v>
                </c:pt>
                <c:pt idx="6">
                  <c:v>5185.2484792544656</c:v>
                </c:pt>
                <c:pt idx="7">
                  <c:v>5618.9369353762258</c:v>
                </c:pt>
                <c:pt idx="8">
                  <c:v>5382.1684234602881</c:v>
                </c:pt>
                <c:pt idx="9">
                  <c:v>5413.6925811306264</c:v>
                </c:pt>
                <c:pt idx="10">
                  <c:v>5469.0412946209763</c:v>
                </c:pt>
                <c:pt idx="11">
                  <c:v>5777.8364797799859</c:v>
                </c:pt>
                <c:pt idx="12">
                  <c:v>6078.7237439610726</c:v>
                </c:pt>
                <c:pt idx="13">
                  <c:v>5725.7049587003894</c:v>
                </c:pt>
                <c:pt idx="14">
                  <c:v>5753.4215692833195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D2-43E6-9A1A-8BADE85375BD}"/>
            </c:ext>
          </c:extLst>
        </c:ser>
        <c:ser>
          <c:idx val="3"/>
          <c:order val="3"/>
          <c:tx>
            <c:strRef>
              <c:f>'NEW Summary 1990-2020 GHG'!$A$28</c:f>
              <c:strCache>
                <c:ptCount val="1"/>
                <c:pt idx="0">
                  <c:v>Liming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GHG'!$B$28:$AF$28</c15:sqref>
                  </c15:fullRef>
                </c:ext>
              </c:extLst>
              <c:f>('NEW Summary 1990-2020 GHG'!$B$28,'NEW Summary 1990-2020 GHG'!$G$28,'NEW Summary 1990-2020 GHG'!$L$28,'NEW Summary 1990-2020 GHG'!$Q$28,'NEW Summary 1990-2020 GHG'!$V$28:$AF$28)</c:f>
              <c:numCache>
                <c:formatCode>0.00</c:formatCode>
                <c:ptCount val="15"/>
                <c:pt idx="0">
                  <c:v>355.036</c:v>
                </c:pt>
                <c:pt idx="1">
                  <c:v>494.59520000000003</c:v>
                </c:pt>
                <c:pt idx="2">
                  <c:v>366.38315999999998</c:v>
                </c:pt>
                <c:pt idx="3">
                  <c:v>266.73371999999995</c:v>
                </c:pt>
                <c:pt idx="4">
                  <c:v>427.93387999999993</c:v>
                </c:pt>
                <c:pt idx="5">
                  <c:v>360.67856</c:v>
                </c:pt>
                <c:pt idx="6">
                  <c:v>229.39619999999999</c:v>
                </c:pt>
                <c:pt idx="7">
                  <c:v>515.69275999999991</c:v>
                </c:pt>
                <c:pt idx="8">
                  <c:v>391.07495680000005</c:v>
                </c:pt>
                <c:pt idx="9">
                  <c:v>401.14668</c:v>
                </c:pt>
                <c:pt idx="10">
                  <c:v>433.59667999999999</c:v>
                </c:pt>
                <c:pt idx="11">
                  <c:v>332.74647999999996</c:v>
                </c:pt>
                <c:pt idx="12">
                  <c:v>461.05708000000004</c:v>
                </c:pt>
                <c:pt idx="13">
                  <c:v>343.90247759999994</c:v>
                </c:pt>
                <c:pt idx="14">
                  <c:v>399.48303999999996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D2-43E6-9A1A-8BADE85375BD}"/>
            </c:ext>
          </c:extLst>
        </c:ser>
        <c:ser>
          <c:idx val="4"/>
          <c:order val="4"/>
          <c:tx>
            <c:strRef>
              <c:f>'NEW Summary 1990-2020 GHG'!$A$29</c:f>
              <c:strCache>
                <c:ptCount val="1"/>
                <c:pt idx="0">
                  <c:v>Urea application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GHG'!$B$29:$AF$29</c15:sqref>
                  </c15:fullRef>
                </c:ext>
              </c:extLst>
              <c:f>('NEW Summary 1990-2020 GHG'!$B$29,'NEW Summary 1990-2020 GHG'!$G$29,'NEW Summary 1990-2020 GHG'!$L$29,'NEW Summary 1990-2020 GHG'!$Q$29,'NEW Summary 1990-2020 GHG'!$V$29:$AF$29)</c:f>
              <c:numCache>
                <c:formatCode>0.00</c:formatCode>
                <c:ptCount val="15"/>
                <c:pt idx="0">
                  <c:v>96.677023188405784</c:v>
                </c:pt>
                <c:pt idx="1">
                  <c:v>86.267101449275344</c:v>
                </c:pt>
                <c:pt idx="2">
                  <c:v>91.8436231884058</c:v>
                </c:pt>
                <c:pt idx="3">
                  <c:v>60.814599999999999</c:v>
                </c:pt>
                <c:pt idx="4">
                  <c:v>98.243200000000016</c:v>
                </c:pt>
                <c:pt idx="5">
                  <c:v>70.265799999999999</c:v>
                </c:pt>
                <c:pt idx="6">
                  <c:v>46.351066666666675</c:v>
                </c:pt>
                <c:pt idx="7">
                  <c:v>47.090266666666672</c:v>
                </c:pt>
                <c:pt idx="8">
                  <c:v>54.549733333333336</c:v>
                </c:pt>
                <c:pt idx="9">
                  <c:v>64.265666666666661</c:v>
                </c:pt>
                <c:pt idx="10">
                  <c:v>79.107600000000019</c:v>
                </c:pt>
                <c:pt idx="11">
                  <c:v>83.988666666666674</c:v>
                </c:pt>
                <c:pt idx="12">
                  <c:v>88.762666666666675</c:v>
                </c:pt>
                <c:pt idx="13">
                  <c:v>91.980533333333341</c:v>
                </c:pt>
                <c:pt idx="14">
                  <c:v>106.46753333333334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D2-43E6-9A1A-8BADE85375BD}"/>
            </c:ext>
          </c:extLst>
        </c:ser>
        <c:ser>
          <c:idx val="5"/>
          <c:order val="5"/>
          <c:tx>
            <c:strRef>
              <c:f>'NEW Summary 1990-2020 GHG'!$A$30</c:f>
              <c:strCache>
                <c:ptCount val="1"/>
                <c:pt idx="0">
                  <c:v>Agriculture/Forestry fuel combustion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GHG'!$B$30:$AF$30</c15:sqref>
                  </c15:fullRef>
                </c:ext>
              </c:extLst>
              <c:f>('NEW Summary 1990-2020 GHG'!$B$30,'NEW Summary 1990-2020 GHG'!$G$30,'NEW Summary 1990-2020 GHG'!$L$30,'NEW Summary 1990-2020 GHG'!$Q$30,'NEW Summary 1990-2020 GHG'!$V$30:$AF$30)</c:f>
              <c:numCache>
                <c:formatCode>0.00</c:formatCode>
                <c:ptCount val="15"/>
                <c:pt idx="0">
                  <c:v>730.61939279182468</c:v>
                </c:pt>
                <c:pt idx="1">
                  <c:v>1008.1142583233349</c:v>
                </c:pt>
                <c:pt idx="2">
                  <c:v>909.76164775520476</c:v>
                </c:pt>
                <c:pt idx="3">
                  <c:v>953.62749060348006</c:v>
                </c:pt>
                <c:pt idx="4">
                  <c:v>753.49453684533717</c:v>
                </c:pt>
                <c:pt idx="5">
                  <c:v>721.92632113105401</c:v>
                </c:pt>
                <c:pt idx="6">
                  <c:v>687.91593425507278</c:v>
                </c:pt>
                <c:pt idx="7">
                  <c:v>596.5524000497054</c:v>
                </c:pt>
                <c:pt idx="8">
                  <c:v>534.51960686279415</c:v>
                </c:pt>
                <c:pt idx="9">
                  <c:v>514.94152107200102</c:v>
                </c:pt>
                <c:pt idx="10">
                  <c:v>540.70349683170355</c:v>
                </c:pt>
                <c:pt idx="11">
                  <c:v>560.3426889086461</c:v>
                </c:pt>
                <c:pt idx="12">
                  <c:v>595.84193604631332</c:v>
                </c:pt>
                <c:pt idx="13">
                  <c:v>595.84193604631332</c:v>
                </c:pt>
                <c:pt idx="14">
                  <c:v>595.84193604631332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D2-43E6-9A1A-8BADE85375BD}"/>
            </c:ext>
          </c:extLst>
        </c:ser>
        <c:ser>
          <c:idx val="6"/>
          <c:order val="6"/>
          <c:tx>
            <c:strRef>
              <c:f>'NEW Summary 1990-2020 GHG'!$A$31</c:f>
              <c:strCache>
                <c:ptCount val="1"/>
                <c:pt idx="0">
                  <c:v>Fishing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GHG'!$B$31:$AF$31</c15:sqref>
                  </c15:fullRef>
                </c:ext>
              </c:extLst>
              <c:f>('NEW Summary 1990-2020 GHG'!$B$31,'NEW Summary 1990-2020 GHG'!$G$31,'NEW Summary 1990-2020 GHG'!$L$31,'NEW Summary 1990-2020 GHG'!$Q$31,'NEW Summary 1990-2020 GHG'!$V$31:$AF$31)</c:f>
              <c:numCache>
                <c:formatCode>0.00</c:formatCode>
                <c:ptCount val="15"/>
                <c:pt idx="0">
                  <c:v>87.84631445959856</c:v>
                </c:pt>
                <c:pt idx="1">
                  <c:v>158.5545060614925</c:v>
                </c:pt>
                <c:pt idx="2">
                  <c:v>113.24066680663736</c:v>
                </c:pt>
                <c:pt idx="3">
                  <c:v>144.9441406326537</c:v>
                </c:pt>
                <c:pt idx="4">
                  <c:v>76.18030921750001</c:v>
                </c:pt>
                <c:pt idx="5">
                  <c:v>63.100669669385354</c:v>
                </c:pt>
                <c:pt idx="6">
                  <c:v>69.853230235278772</c:v>
                </c:pt>
                <c:pt idx="7">
                  <c:v>77.727652196083937</c:v>
                </c:pt>
                <c:pt idx="8">
                  <c:v>74.059059437047864</c:v>
                </c:pt>
                <c:pt idx="9">
                  <c:v>65.111053126810788</c:v>
                </c:pt>
                <c:pt idx="10">
                  <c:v>59.788493849428193</c:v>
                </c:pt>
                <c:pt idx="11">
                  <c:v>70.798971654263383</c:v>
                </c:pt>
                <c:pt idx="12">
                  <c:v>84.507409725619482</c:v>
                </c:pt>
                <c:pt idx="13">
                  <c:v>72.96486271748347</c:v>
                </c:pt>
                <c:pt idx="14">
                  <c:v>56.616044346278031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D2-43E6-9A1A-8BADE8537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7951768"/>
        <c:axId val="747952096"/>
      </c:barChart>
      <c:catAx>
        <c:axId val="74795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952096"/>
        <c:crosses val="autoZero"/>
        <c:auto val="1"/>
        <c:lblAlgn val="ctr"/>
        <c:lblOffset val="100"/>
        <c:noMultiLvlLbl val="0"/>
      </c:catAx>
      <c:valAx>
        <c:axId val="74795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600" b="1">
                    <a:solidFill>
                      <a:sysClr val="windowText" lastClr="000000"/>
                    </a:solidFill>
                  </a:rPr>
                  <a:t>kilotonnes CO</a:t>
                </a:r>
                <a:r>
                  <a:rPr lang="en-IE" sz="1600" b="1" baseline="-25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IE" sz="1600" b="1">
                    <a:solidFill>
                      <a:sysClr val="windowText" lastClr="000000"/>
                    </a:solidFill>
                  </a:rPr>
                  <a:t> equivalent</a:t>
                </a:r>
              </a:p>
            </c:rich>
          </c:tx>
          <c:layout>
            <c:manualLayout>
              <c:xMode val="edge"/>
              <c:yMode val="edge"/>
              <c:x val="1.2751819325714434E-2"/>
              <c:y val="0.187649791698475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95176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8124505441762114E-2"/>
          <c:y val="0.91273256701638061"/>
          <c:w val="0.9018754945582379"/>
          <c:h val="5.67965188561956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43602848655445E-2"/>
          <c:y val="6.9501385041551261E-2"/>
          <c:w val="0.91759544163239892"/>
          <c:h val="0.75126922154121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1990-2020 GHG'!$A$33</c:f>
              <c:strCache>
                <c:ptCount val="1"/>
                <c:pt idx="0">
                  <c:v>Landfills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GHG'!$B$33:$AF$33</c15:sqref>
                  </c15:fullRef>
                </c:ext>
              </c:extLst>
              <c:f>('NEW Summary 1990-2020 GHG'!$B$33,'NEW Summary 1990-2020 GHG'!$G$33,'NEW Summary 1990-2020 GHG'!$L$33,'NEW Summary 1990-2020 GHG'!$Q$33,'NEW Summary 1990-2020 GHG'!$V$33:$AF$33)</c:f>
              <c:numCache>
                <c:formatCode>0.00</c:formatCode>
                <c:ptCount val="15"/>
                <c:pt idx="0">
                  <c:v>1318.0750046457997</c:v>
                </c:pt>
                <c:pt idx="1">
                  <c:v>1592.759090270677</c:v>
                </c:pt>
                <c:pt idx="2">
                  <c:v>1268.1637358600644</c:v>
                </c:pt>
                <c:pt idx="3">
                  <c:v>1006.9985553870778</c:v>
                </c:pt>
                <c:pt idx="4">
                  <c:v>278.64650733286254</c:v>
                </c:pt>
                <c:pt idx="5">
                  <c:v>381.56113356609893</c:v>
                </c:pt>
                <c:pt idx="6">
                  <c:v>302.79154765173917</c:v>
                </c:pt>
                <c:pt idx="7">
                  <c:v>460.96994317368154</c:v>
                </c:pt>
                <c:pt idx="8">
                  <c:v>648.10107072438586</c:v>
                </c:pt>
                <c:pt idx="9">
                  <c:v>726.92670538507707</c:v>
                </c:pt>
                <c:pt idx="10">
                  <c:v>749.56085926208709</c:v>
                </c:pt>
                <c:pt idx="11">
                  <c:v>717.90523816711902</c:v>
                </c:pt>
                <c:pt idx="12">
                  <c:v>692.70934488966407</c:v>
                </c:pt>
                <c:pt idx="13">
                  <c:v>676.8773309683836</c:v>
                </c:pt>
                <c:pt idx="14">
                  <c:v>667.93610829460567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5-4864-A283-0E458CF99A48}"/>
            </c:ext>
          </c:extLst>
        </c:ser>
        <c:ser>
          <c:idx val="1"/>
          <c:order val="1"/>
          <c:tx>
            <c:strRef>
              <c:f>'NEW Summary 1990-2020 GHG'!$A$34</c:f>
              <c:strCache>
                <c:ptCount val="1"/>
                <c:pt idx="0">
                  <c:v>Biological treatment of solid waste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GHG'!$B$34:$AF$34</c15:sqref>
                  </c15:fullRef>
                </c:ext>
              </c:extLst>
              <c:f>('NEW Summary 1990-2020 GHG'!$B$34,'NEW Summary 1990-2020 GHG'!$G$34,'NEW Summary 1990-2020 GHG'!$L$34,'NEW Summary 1990-2020 GHG'!$Q$34,'NEW Summary 1990-2020 GHG'!$V$34:$AF$34)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13.767910399999996</c:v>
                </c:pt>
                <c:pt idx="4">
                  <c:v>46.173183999999999</c:v>
                </c:pt>
                <c:pt idx="5">
                  <c:v>52.424744959999998</c:v>
                </c:pt>
                <c:pt idx="6">
                  <c:v>44.81869056</c:v>
                </c:pt>
                <c:pt idx="7">
                  <c:v>46.481920000000002</c:v>
                </c:pt>
                <c:pt idx="8">
                  <c:v>47.38835064006679</c:v>
                </c:pt>
                <c:pt idx="9">
                  <c:v>38.280618933290398</c:v>
                </c:pt>
                <c:pt idx="10">
                  <c:v>43.129970603455334</c:v>
                </c:pt>
                <c:pt idx="11">
                  <c:v>45.165985978158091</c:v>
                </c:pt>
                <c:pt idx="12">
                  <c:v>44.36626007576254</c:v>
                </c:pt>
                <c:pt idx="13">
                  <c:v>47.979658988396324</c:v>
                </c:pt>
                <c:pt idx="14">
                  <c:v>47.979658988396324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5-4864-A283-0E458CF99A48}"/>
            </c:ext>
          </c:extLst>
        </c:ser>
        <c:ser>
          <c:idx val="2"/>
          <c:order val="2"/>
          <c:tx>
            <c:strRef>
              <c:f>'NEW Summary 1990-2020 GHG'!$A$35</c:f>
              <c:strCache>
                <c:ptCount val="1"/>
                <c:pt idx="0">
                  <c:v>Incineration and open burning of waste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GHG'!$B$35:$AF$35</c15:sqref>
                  </c15:fullRef>
                </c:ext>
              </c:extLst>
              <c:f>('NEW Summary 1990-2020 GHG'!$B$35,'NEW Summary 1990-2020 GHG'!$G$35,'NEW Summary 1990-2020 GHG'!$L$35,'NEW Summary 1990-2020 GHG'!$Q$35,'NEW Summary 1990-2020 GHG'!$V$35:$AF$35)</c:f>
              <c:numCache>
                <c:formatCode>0.00</c:formatCode>
                <c:ptCount val="15"/>
                <c:pt idx="0">
                  <c:v>97.736151786130407</c:v>
                </c:pt>
                <c:pt idx="1">
                  <c:v>100.58957019165693</c:v>
                </c:pt>
                <c:pt idx="2">
                  <c:v>79.509677802036677</c:v>
                </c:pt>
                <c:pt idx="3">
                  <c:v>132.47789078977468</c:v>
                </c:pt>
                <c:pt idx="4">
                  <c:v>62.094445437770631</c:v>
                </c:pt>
                <c:pt idx="5">
                  <c:v>44.997079427955953</c:v>
                </c:pt>
                <c:pt idx="6">
                  <c:v>48.316555502888967</c:v>
                </c:pt>
                <c:pt idx="7">
                  <c:v>45.162599811442291</c:v>
                </c:pt>
                <c:pt idx="8">
                  <c:v>41.683204244454295</c:v>
                </c:pt>
                <c:pt idx="9">
                  <c:v>42.425007001546405</c:v>
                </c:pt>
                <c:pt idx="10">
                  <c:v>25.043533748889661</c:v>
                </c:pt>
                <c:pt idx="11">
                  <c:v>27.463704720515366</c:v>
                </c:pt>
                <c:pt idx="12">
                  <c:v>23.906869479934141</c:v>
                </c:pt>
                <c:pt idx="13">
                  <c:v>32.534923891422274</c:v>
                </c:pt>
                <c:pt idx="14">
                  <c:v>30.590626812918373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A5-4864-A283-0E458CF99A48}"/>
            </c:ext>
          </c:extLst>
        </c:ser>
        <c:ser>
          <c:idx val="3"/>
          <c:order val="3"/>
          <c:tx>
            <c:strRef>
              <c:f>'NEW Summary 1990-2020 GHG'!$A$36</c:f>
              <c:strCache>
                <c:ptCount val="1"/>
                <c:pt idx="0">
                  <c:v>Wastewater treatment and discharge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GHG'!$B$36:$AF$36</c15:sqref>
                  </c15:fullRef>
                </c:ext>
              </c:extLst>
              <c:f>('NEW Summary 1990-2020 GHG'!$B$36,'NEW Summary 1990-2020 GHG'!$G$36,'NEW Summary 1990-2020 GHG'!$L$36,'NEW Summary 1990-2020 GHG'!$Q$36,'NEW Summary 1990-2020 GHG'!$V$36:$AF$36)</c:f>
              <c:numCache>
                <c:formatCode>0.00</c:formatCode>
                <c:ptCount val="15"/>
                <c:pt idx="0">
                  <c:v>136.24246125903687</c:v>
                </c:pt>
                <c:pt idx="1">
                  <c:v>135.82943480054763</c:v>
                </c:pt>
                <c:pt idx="2">
                  <c:v>145.09695092841093</c:v>
                </c:pt>
                <c:pt idx="3">
                  <c:v>138.72403146157541</c:v>
                </c:pt>
                <c:pt idx="4">
                  <c:v>144.45661811879282</c:v>
                </c:pt>
                <c:pt idx="5">
                  <c:v>142.9618190039364</c:v>
                </c:pt>
                <c:pt idx="6">
                  <c:v>143.51345645184983</c:v>
                </c:pt>
                <c:pt idx="7">
                  <c:v>142.89482259100808</c:v>
                </c:pt>
                <c:pt idx="8">
                  <c:v>147.66360302881384</c:v>
                </c:pt>
                <c:pt idx="9">
                  <c:v>148.29085695440011</c:v>
                </c:pt>
                <c:pt idx="10">
                  <c:v>151.86439896916747</c:v>
                </c:pt>
                <c:pt idx="11">
                  <c:v>153.91013864764318</c:v>
                </c:pt>
                <c:pt idx="12">
                  <c:v>153.65080569134039</c:v>
                </c:pt>
                <c:pt idx="13">
                  <c:v>157.0018596617812</c:v>
                </c:pt>
                <c:pt idx="14">
                  <c:v>160.20249264956098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A5-4864-A283-0E458CF99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7951768"/>
        <c:axId val="747952096"/>
      </c:barChart>
      <c:catAx>
        <c:axId val="74795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952096"/>
        <c:crosses val="autoZero"/>
        <c:auto val="1"/>
        <c:lblAlgn val="ctr"/>
        <c:lblOffset val="100"/>
        <c:noMultiLvlLbl val="0"/>
      </c:catAx>
      <c:valAx>
        <c:axId val="74795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600" b="1">
                    <a:solidFill>
                      <a:sysClr val="windowText" lastClr="000000"/>
                    </a:solidFill>
                  </a:rPr>
                  <a:t>kilotonnes CO</a:t>
                </a:r>
                <a:r>
                  <a:rPr lang="en-IE" sz="1600" b="1" baseline="-25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IE" sz="1600" b="1">
                    <a:solidFill>
                      <a:sysClr val="windowText" lastClr="000000"/>
                    </a:solidFill>
                  </a:rPr>
                  <a:t> equivalent</a:t>
                </a:r>
              </a:p>
            </c:rich>
          </c:tx>
          <c:layout>
            <c:manualLayout>
              <c:xMode val="edge"/>
              <c:yMode val="edge"/>
              <c:x val="1.2751819325714434E-2"/>
              <c:y val="0.187649791698475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95176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8124505441762114E-2"/>
          <c:y val="0.91273256701638061"/>
          <c:w val="0.87881124414637624"/>
          <c:h val="5.67965188561956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1990-2020 CO2'!$A$2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CO2'!$B$2:$AF$2</c:f>
              <c:numCache>
                <c:formatCode>0.00</c:formatCode>
                <c:ptCount val="31"/>
                <c:pt idx="0">
                  <c:v>11145.01140662338</c:v>
                </c:pt>
                <c:pt idx="1">
                  <c:v>11604.43662549974</c:v>
                </c:pt>
                <c:pt idx="2">
                  <c:v>12263.693006921325</c:v>
                </c:pt>
                <c:pt idx="3">
                  <c:v>12282.243162959678</c:v>
                </c:pt>
                <c:pt idx="4">
                  <c:v>12618.231062362178</c:v>
                </c:pt>
                <c:pt idx="5">
                  <c:v>13301.426858620378</c:v>
                </c:pt>
                <c:pt idx="6">
                  <c:v>14016.866840497212</c:v>
                </c:pt>
                <c:pt idx="7">
                  <c:v>14674.046102231041</c:v>
                </c:pt>
                <c:pt idx="8">
                  <c:v>15057.166699559841</c:v>
                </c:pt>
                <c:pt idx="9">
                  <c:v>15751.385157682187</c:v>
                </c:pt>
                <c:pt idx="10">
                  <c:v>16028.429634405551</c:v>
                </c:pt>
                <c:pt idx="11">
                  <c:v>17295.086196582459</c:v>
                </c:pt>
                <c:pt idx="12">
                  <c:v>16314.676772566381</c:v>
                </c:pt>
                <c:pt idx="13">
                  <c:v>15611.028112618849</c:v>
                </c:pt>
                <c:pt idx="14">
                  <c:v>15234.590208933931</c:v>
                </c:pt>
                <c:pt idx="15">
                  <c:v>15719.059947672391</c:v>
                </c:pt>
                <c:pt idx="16">
                  <c:v>14959.198112541471</c:v>
                </c:pt>
                <c:pt idx="17">
                  <c:v>14458.950363285474</c:v>
                </c:pt>
                <c:pt idx="18">
                  <c:v>14555.212690157301</c:v>
                </c:pt>
                <c:pt idx="19">
                  <c:v>12972.092361265511</c:v>
                </c:pt>
                <c:pt idx="20">
                  <c:v>13228.010437610892</c:v>
                </c:pt>
                <c:pt idx="21">
                  <c:v>11844.579066347227</c:v>
                </c:pt>
                <c:pt idx="22">
                  <c:v>12683.41634114885</c:v>
                </c:pt>
                <c:pt idx="23">
                  <c:v>11331.215375034613</c:v>
                </c:pt>
                <c:pt idx="24">
                  <c:v>11126.259505836386</c:v>
                </c:pt>
                <c:pt idx="25">
                  <c:v>11737.905033514449</c:v>
                </c:pt>
                <c:pt idx="26">
                  <c:v>12443.943595043633</c:v>
                </c:pt>
                <c:pt idx="27">
                  <c:v>11671.55229154167</c:v>
                </c:pt>
                <c:pt idx="28">
                  <c:v>10402.069900023233</c:v>
                </c:pt>
                <c:pt idx="29">
                  <c:v>9200.1195440843039</c:v>
                </c:pt>
                <c:pt idx="30">
                  <c:v>8471.1631795140001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401-83BB-AC9947D4ABE5}"/>
            </c:ext>
          </c:extLst>
        </c:ser>
        <c:ser>
          <c:idx val="1"/>
          <c:order val="1"/>
          <c:tx>
            <c:strRef>
              <c:f>'NEW Summary 1990-2020 CO2'!$A$7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CO2'!$B$7:$AF$7</c:f>
              <c:numCache>
                <c:formatCode>0.00</c:formatCode>
                <c:ptCount val="31"/>
                <c:pt idx="0">
                  <c:v>7049.4802697004952</c:v>
                </c:pt>
                <c:pt idx="1">
                  <c:v>7159.1936476011806</c:v>
                </c:pt>
                <c:pt idx="2">
                  <c:v>6433.310841391999</c:v>
                </c:pt>
                <c:pt idx="3">
                  <c:v>6433.6200694665476</c:v>
                </c:pt>
                <c:pt idx="4">
                  <c:v>6401.1792777599685</c:v>
                </c:pt>
                <c:pt idx="5">
                  <c:v>6257.044943633513</c:v>
                </c:pt>
                <c:pt idx="6">
                  <c:v>6586.135159334638</c:v>
                </c:pt>
                <c:pt idx="7">
                  <c:v>6372.119497360999</c:v>
                </c:pt>
                <c:pt idx="8">
                  <c:v>6918.2930499904669</c:v>
                </c:pt>
                <c:pt idx="9">
                  <c:v>6729.3173745671547</c:v>
                </c:pt>
                <c:pt idx="10">
                  <c:v>6821.4809987299141</c:v>
                </c:pt>
                <c:pt idx="11">
                  <c:v>7174.5670487641291</c:v>
                </c:pt>
                <c:pt idx="12">
                  <c:v>7182.2551765580065</c:v>
                </c:pt>
                <c:pt idx="13">
                  <c:v>7416.9899435743264</c:v>
                </c:pt>
                <c:pt idx="14">
                  <c:v>7566.9116564121869</c:v>
                </c:pt>
                <c:pt idx="15">
                  <c:v>7990.9789614661695</c:v>
                </c:pt>
                <c:pt idx="16">
                  <c:v>7857.6434976348301</c:v>
                </c:pt>
                <c:pt idx="17">
                  <c:v>7688.1549196288233</c:v>
                </c:pt>
                <c:pt idx="18">
                  <c:v>8448.8056742775389</c:v>
                </c:pt>
                <c:pt idx="19">
                  <c:v>8289.4326481151129</c:v>
                </c:pt>
                <c:pt idx="20">
                  <c:v>8560.3152650364009</c:v>
                </c:pt>
                <c:pt idx="21">
                  <c:v>7346.5659689331806</c:v>
                </c:pt>
                <c:pt idx="22">
                  <c:v>6880.4871038785614</c:v>
                </c:pt>
                <c:pt idx="23">
                  <c:v>6694.4490413275207</c:v>
                </c:pt>
                <c:pt idx="24">
                  <c:v>5905.8399528315203</c:v>
                </c:pt>
                <c:pt idx="25">
                  <c:v>6323.3015413221201</c:v>
                </c:pt>
                <c:pt idx="26">
                  <c:v>6529.8135828603718</c:v>
                </c:pt>
                <c:pt idx="27">
                  <c:v>6168.9838597582102</c:v>
                </c:pt>
                <c:pt idx="28">
                  <c:v>6656.2249329342958</c:v>
                </c:pt>
                <c:pt idx="29">
                  <c:v>6372.8471987235662</c:v>
                </c:pt>
                <c:pt idx="30">
                  <c:v>6953.7561961157353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6-4401-83BB-AC9947D4ABE5}"/>
            </c:ext>
          </c:extLst>
        </c:ser>
        <c:ser>
          <c:idx val="2"/>
          <c:order val="2"/>
          <c:tx>
            <c:strRef>
              <c:f>'NEW Summary 1990-2020 CO2'!$A$8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CO2'!$B$8:$AF$8</c:f>
              <c:numCache>
                <c:formatCode>0.00</c:formatCode>
                <c:ptCount val="31"/>
                <c:pt idx="0">
                  <c:v>4079.6320596049686</c:v>
                </c:pt>
                <c:pt idx="1">
                  <c:v>4167.7038589363656</c:v>
                </c:pt>
                <c:pt idx="2">
                  <c:v>3847.3450056775423</c:v>
                </c:pt>
                <c:pt idx="3">
                  <c:v>4055.397977038579</c:v>
                </c:pt>
                <c:pt idx="4">
                  <c:v>4296.3824478962906</c:v>
                </c:pt>
                <c:pt idx="5">
                  <c:v>4315.2349827334983</c:v>
                </c:pt>
                <c:pt idx="6">
                  <c:v>4181.0622160786861</c:v>
                </c:pt>
                <c:pt idx="7">
                  <c:v>4523.7812842306666</c:v>
                </c:pt>
                <c:pt idx="8">
                  <c:v>4505.5181629640256</c:v>
                </c:pt>
                <c:pt idx="9">
                  <c:v>4675.610602256319</c:v>
                </c:pt>
                <c:pt idx="10">
                  <c:v>5457.3807682970555</c:v>
                </c:pt>
                <c:pt idx="11">
                  <c:v>5421.2540559148892</c:v>
                </c:pt>
                <c:pt idx="12">
                  <c:v>5085.2940401393389</c:v>
                </c:pt>
                <c:pt idx="13">
                  <c:v>5198.5462067857106</c:v>
                </c:pt>
                <c:pt idx="14">
                  <c:v>5267.0779799000265</c:v>
                </c:pt>
                <c:pt idx="15">
                  <c:v>5442.7797035323993</c:v>
                </c:pt>
                <c:pt idx="16">
                  <c:v>5233.4509702340856</c:v>
                </c:pt>
                <c:pt idx="17">
                  <c:v>5322.0796664531326</c:v>
                </c:pt>
                <c:pt idx="18">
                  <c:v>5133.8527787013154</c:v>
                </c:pt>
                <c:pt idx="19">
                  <c:v>4114.987714021845</c:v>
                </c:pt>
                <c:pt idx="20">
                  <c:v>4127.7156832834789</c:v>
                </c:pt>
                <c:pt idx="21">
                  <c:v>3662.2074502185692</c:v>
                </c:pt>
                <c:pt idx="22">
                  <c:v>3742.0870995437995</c:v>
                </c:pt>
                <c:pt idx="23">
                  <c:v>3936.2770249485479</c:v>
                </c:pt>
                <c:pt idx="24">
                  <c:v>4158.6920432954739</c:v>
                </c:pt>
                <c:pt idx="25">
                  <c:v>4250.6117541263411</c:v>
                </c:pt>
                <c:pt idx="26">
                  <c:v>4323.0500101345051</c:v>
                </c:pt>
                <c:pt idx="27">
                  <c:v>4443.6459240147906</c:v>
                </c:pt>
                <c:pt idx="28">
                  <c:v>4648.600728014665</c:v>
                </c:pt>
                <c:pt idx="29">
                  <c:v>4567.645296949001</c:v>
                </c:pt>
                <c:pt idx="30">
                  <c:v>4501.3532048481229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6-4401-83BB-AC9947D4ABE5}"/>
            </c:ext>
          </c:extLst>
        </c:ser>
        <c:ser>
          <c:idx val="3"/>
          <c:order val="3"/>
          <c:tx>
            <c:strRef>
              <c:f>'NEW Summary 1990-2020 CO2'!$A$9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CO2'!$B$9:$AF$9</c:f>
              <c:numCache>
                <c:formatCode>0.00</c:formatCode>
                <c:ptCount val="31"/>
                <c:pt idx="0">
                  <c:v>988.53995008580421</c:v>
                </c:pt>
                <c:pt idx="1">
                  <c:v>1006.2754170706671</c:v>
                </c:pt>
                <c:pt idx="2">
                  <c:v>1000.3998371792027</c:v>
                </c:pt>
                <c:pt idx="3">
                  <c:v>988.38613689278395</c:v>
                </c:pt>
                <c:pt idx="4">
                  <c:v>1077.5527343897165</c:v>
                </c:pt>
                <c:pt idx="5">
                  <c:v>1056.9014913249744</c:v>
                </c:pt>
                <c:pt idx="6">
                  <c:v>956.47834650335835</c:v>
                </c:pt>
                <c:pt idx="7">
                  <c:v>964.71481050452985</c:v>
                </c:pt>
                <c:pt idx="8">
                  <c:v>953.45658285133686</c:v>
                </c:pt>
                <c:pt idx="9">
                  <c:v>988.3391676072157</c:v>
                </c:pt>
                <c:pt idx="10">
                  <c:v>1014.5758397994656</c:v>
                </c:pt>
                <c:pt idx="11">
                  <c:v>992.36688685389493</c:v>
                </c:pt>
                <c:pt idx="12">
                  <c:v>946.655853643505</c:v>
                </c:pt>
                <c:pt idx="13">
                  <c:v>1031.7467612447053</c:v>
                </c:pt>
                <c:pt idx="14">
                  <c:v>988.43918369365474</c:v>
                </c:pt>
                <c:pt idx="15">
                  <c:v>1006.0697099890047</c:v>
                </c:pt>
                <c:pt idx="16">
                  <c:v>978.98820962506466</c:v>
                </c:pt>
                <c:pt idx="17">
                  <c:v>957.85678066066748</c:v>
                </c:pt>
                <c:pt idx="18">
                  <c:v>984.15721410681374</c:v>
                </c:pt>
                <c:pt idx="19">
                  <c:v>749.56730600199489</c:v>
                </c:pt>
                <c:pt idx="20">
                  <c:v>804.7238279679201</c:v>
                </c:pt>
                <c:pt idx="21">
                  <c:v>838.86213668973858</c:v>
                </c:pt>
                <c:pt idx="22">
                  <c:v>854.22159369806786</c:v>
                </c:pt>
                <c:pt idx="23">
                  <c:v>869.49159764047806</c:v>
                </c:pt>
                <c:pt idx="24">
                  <c:v>776.78817679087729</c:v>
                </c:pt>
                <c:pt idx="25">
                  <c:v>849.2608424528014</c:v>
                </c:pt>
                <c:pt idx="26">
                  <c:v>819.33855617382096</c:v>
                </c:pt>
                <c:pt idx="27">
                  <c:v>831.90636586509436</c:v>
                </c:pt>
                <c:pt idx="28">
                  <c:v>922.95192152512845</c:v>
                </c:pt>
                <c:pt idx="29">
                  <c:v>935.06520622568473</c:v>
                </c:pt>
                <c:pt idx="30">
                  <c:v>932.29643712287589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76-4401-83BB-AC9947D4ABE5}"/>
            </c:ext>
          </c:extLst>
        </c:ser>
        <c:ser>
          <c:idx val="4"/>
          <c:order val="4"/>
          <c:tx>
            <c:strRef>
              <c:f>'NEW Summary 1990-2020 CO2'!$A$10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CO2'!$B$10:$AF$10</c:f>
              <c:numCache>
                <c:formatCode>0.00</c:formatCode>
                <c:ptCount val="31"/>
                <c:pt idx="0">
                  <c:v>1108.6908650987461</c:v>
                </c:pt>
                <c:pt idx="1">
                  <c:v>1088.7247667036677</c:v>
                </c:pt>
                <c:pt idx="2">
                  <c:v>1001.6167746517725</c:v>
                </c:pt>
                <c:pt idx="3">
                  <c:v>981.51704238005902</c:v>
                </c:pt>
                <c:pt idx="4">
                  <c:v>997.67677121947668</c:v>
                </c:pt>
                <c:pt idx="5">
                  <c:v>937.60747380696364</c:v>
                </c:pt>
                <c:pt idx="6">
                  <c:v>903.9854653820048</c:v>
                </c:pt>
                <c:pt idx="7">
                  <c:v>867.10525478871625</c:v>
                </c:pt>
                <c:pt idx="8">
                  <c:v>825.76949387691343</c:v>
                </c:pt>
                <c:pt idx="9">
                  <c:v>865.70782924503862</c:v>
                </c:pt>
                <c:pt idx="10">
                  <c:v>920.47134666246961</c:v>
                </c:pt>
                <c:pt idx="11">
                  <c:v>918.47455083814657</c:v>
                </c:pt>
                <c:pt idx="12">
                  <c:v>888.83844025520557</c:v>
                </c:pt>
                <c:pt idx="13">
                  <c:v>876.95062488561575</c:v>
                </c:pt>
                <c:pt idx="14">
                  <c:v>852.28601554828344</c:v>
                </c:pt>
                <c:pt idx="15">
                  <c:v>884.33499935844247</c:v>
                </c:pt>
                <c:pt idx="16">
                  <c:v>893.86215347723976</c:v>
                </c:pt>
                <c:pt idx="17">
                  <c:v>888.20509693022439</c:v>
                </c:pt>
                <c:pt idx="18">
                  <c:v>939.05295795658947</c:v>
                </c:pt>
                <c:pt idx="19">
                  <c:v>838.07509900698824</c:v>
                </c:pt>
                <c:pt idx="20">
                  <c:v>893.91343714617801</c:v>
                </c:pt>
                <c:pt idx="21">
                  <c:v>776.73229549553048</c:v>
                </c:pt>
                <c:pt idx="22">
                  <c:v>811.38457635188604</c:v>
                </c:pt>
                <c:pt idx="23">
                  <c:v>848.46373680564898</c:v>
                </c:pt>
                <c:pt idx="24">
                  <c:v>840.94300615948009</c:v>
                </c:pt>
                <c:pt idx="25">
                  <c:v>859.66620924080883</c:v>
                </c:pt>
                <c:pt idx="26">
                  <c:v>890.27892432798433</c:v>
                </c:pt>
                <c:pt idx="27">
                  <c:v>853.44020435185598</c:v>
                </c:pt>
                <c:pt idx="28">
                  <c:v>871.24041936128538</c:v>
                </c:pt>
                <c:pt idx="29">
                  <c:v>879.11743199180421</c:v>
                </c:pt>
                <c:pt idx="30">
                  <c:v>887.53493206534472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76-4401-83BB-AC9947D4ABE5}"/>
            </c:ext>
          </c:extLst>
        </c:ser>
        <c:ser>
          <c:idx val="5"/>
          <c:order val="5"/>
          <c:tx>
            <c:strRef>
              <c:f>'NEW Summary 1990-2020 CO2'!$A$11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CO2'!$B$11:$AF$11</c:f>
              <c:numCache>
                <c:formatCode>0.00</c:formatCode>
                <c:ptCount val="31"/>
                <c:pt idx="0">
                  <c:v>5029.8143615790523</c:v>
                </c:pt>
                <c:pt idx="1">
                  <c:v>5207.6552768157653</c:v>
                </c:pt>
                <c:pt idx="2">
                  <c:v>5622.0130167481529</c:v>
                </c:pt>
                <c:pt idx="3">
                  <c:v>5583.8216942941708</c:v>
                </c:pt>
                <c:pt idx="4">
                  <c:v>5805.9560703823481</c:v>
                </c:pt>
                <c:pt idx="5">
                  <c:v>6059.0869150446697</c:v>
                </c:pt>
                <c:pt idx="6">
                  <c:v>7027.5449386946857</c:v>
                </c:pt>
                <c:pt idx="7">
                  <c:v>7348.1884964627097</c:v>
                </c:pt>
                <c:pt idx="8">
                  <c:v>8620.9207994622502</c:v>
                </c:pt>
                <c:pt idx="9">
                  <c:v>9533.8043180266959</c:v>
                </c:pt>
                <c:pt idx="10">
                  <c:v>10562.167041217335</c:v>
                </c:pt>
                <c:pt idx="11">
                  <c:v>11079.39332366397</c:v>
                </c:pt>
                <c:pt idx="12">
                  <c:v>11279.489910931381</c:v>
                </c:pt>
                <c:pt idx="13">
                  <c:v>11489.428789398011</c:v>
                </c:pt>
                <c:pt idx="14">
                  <c:v>12209.81178094699</c:v>
                </c:pt>
                <c:pt idx="15">
                  <c:v>12922.656408457362</c:v>
                </c:pt>
                <c:pt idx="16">
                  <c:v>13606.75120337977</c:v>
                </c:pt>
                <c:pt idx="17">
                  <c:v>14204.377105532109</c:v>
                </c:pt>
                <c:pt idx="18">
                  <c:v>13518.845505826264</c:v>
                </c:pt>
                <c:pt idx="19">
                  <c:v>12313.407379016891</c:v>
                </c:pt>
                <c:pt idx="20">
                  <c:v>11408.176935683259</c:v>
                </c:pt>
                <c:pt idx="21">
                  <c:v>11101.360708198137</c:v>
                </c:pt>
                <c:pt idx="22">
                  <c:v>10717.207415559813</c:v>
                </c:pt>
                <c:pt idx="23">
                  <c:v>10938.341228117426</c:v>
                </c:pt>
                <c:pt idx="24">
                  <c:v>11217.09664325475</c:v>
                </c:pt>
                <c:pt idx="25">
                  <c:v>11689.596897237141</c:v>
                </c:pt>
                <c:pt idx="26">
                  <c:v>12165.172066106057</c:v>
                </c:pt>
                <c:pt idx="27">
                  <c:v>11887.708839093237</c:v>
                </c:pt>
                <c:pt idx="28">
                  <c:v>12059.1562558481</c:v>
                </c:pt>
                <c:pt idx="29">
                  <c:v>12066.326498191835</c:v>
                </c:pt>
                <c:pt idx="30">
                  <c:v>10174.362168725496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76-4401-83BB-AC9947D4ABE5}"/>
            </c:ext>
          </c:extLst>
        </c:ser>
        <c:ser>
          <c:idx val="6"/>
          <c:order val="6"/>
          <c:tx>
            <c:strRef>
              <c:f>'NEW Summary 1990-2020 CO2'!$A$17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CO2'!$B$17:$AF$17</c:f>
              <c:numCache>
                <c:formatCode>0.00</c:formatCode>
                <c:ptCount val="31"/>
                <c:pt idx="0">
                  <c:v>2248.9070260136032</c:v>
                </c:pt>
                <c:pt idx="1">
                  <c:v>2150.3951523546998</c:v>
                </c:pt>
                <c:pt idx="2">
                  <c:v>2061.7597693642883</c:v>
                </c:pt>
                <c:pt idx="3">
                  <c:v>2026.9079911092201</c:v>
                </c:pt>
                <c:pt idx="4">
                  <c:v>2265.2591736736636</c:v>
                </c:pt>
                <c:pt idx="5">
                  <c:v>2178.9046841905047</c:v>
                </c:pt>
                <c:pt idx="6">
                  <c:v>2260.8565884371124</c:v>
                </c:pt>
                <c:pt idx="7">
                  <c:v>2589.9007824467772</c:v>
                </c:pt>
                <c:pt idx="8">
                  <c:v>2479.6164422919633</c:v>
                </c:pt>
                <c:pt idx="9">
                  <c:v>2428.8343571682549</c:v>
                </c:pt>
                <c:pt idx="10">
                  <c:v>2975.7253796460254</c:v>
                </c:pt>
                <c:pt idx="11">
                  <c:v>3226.9265977163955</c:v>
                </c:pt>
                <c:pt idx="12">
                  <c:v>2989.0431097295691</c:v>
                </c:pt>
                <c:pt idx="13">
                  <c:v>2462.5747651418515</c:v>
                </c:pt>
                <c:pt idx="14">
                  <c:v>2633.608587838376</c:v>
                </c:pt>
                <c:pt idx="15">
                  <c:v>2729.7847614835746</c:v>
                </c:pt>
                <c:pt idx="16">
                  <c:v>2675.2183468700027</c:v>
                </c:pt>
                <c:pt idx="17">
                  <c:v>2730.4778753576384</c:v>
                </c:pt>
                <c:pt idx="18">
                  <c:v>2435.262128184876</c:v>
                </c:pt>
                <c:pt idx="19">
                  <c:v>1620.52177608233</c:v>
                </c:pt>
                <c:pt idx="20">
                  <c:v>1427.1943514467689</c:v>
                </c:pt>
                <c:pt idx="21">
                  <c:v>1296.397453702964</c:v>
                </c:pt>
                <c:pt idx="22">
                  <c:v>1524.1563108676678</c:v>
                </c:pt>
                <c:pt idx="23">
                  <c:v>1440.1021568089382</c:v>
                </c:pt>
                <c:pt idx="24">
                  <c:v>1784.2638559096426</c:v>
                </c:pt>
                <c:pt idx="25">
                  <c:v>1970.5823900833686</c:v>
                </c:pt>
                <c:pt idx="26">
                  <c:v>2112.7148621078486</c:v>
                </c:pt>
                <c:pt idx="27">
                  <c:v>2200.4744414365673</c:v>
                </c:pt>
                <c:pt idx="28">
                  <c:v>2256.6036201248576</c:v>
                </c:pt>
                <c:pt idx="29">
                  <c:v>2227.5718265377322</c:v>
                </c:pt>
                <c:pt idx="30">
                  <c:v>2068.322911133389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76-4401-83BB-AC9947D4ABE5}"/>
            </c:ext>
          </c:extLst>
        </c:ser>
        <c:ser>
          <c:idx val="7"/>
          <c:order val="7"/>
          <c:tx>
            <c:strRef>
              <c:f>'NEW Summary 1990-2020 CO2'!$A$23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('NEW Summary 1990-2020 CO2'!$B$23:$AB$23,'NEW Summary 1990-2020 CO2'!$AC$23)</c:f>
              <c:numCache>
                <c:formatCode>0.00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7-E076-4401-83BB-AC9947D4ABE5}"/>
            </c:ext>
          </c:extLst>
        </c:ser>
        <c:ser>
          <c:idx val="8"/>
          <c:order val="8"/>
          <c:tx>
            <c:strRef>
              <c:f>'NEW Summary 1990-2020 CO2'!$A$24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CO2'!$B$24:$AF$24</c:f>
              <c:numCache>
                <c:formatCode>0.00</c:formatCode>
                <c:ptCount val="31"/>
                <c:pt idx="0">
                  <c:v>1198.9399944037998</c:v>
                </c:pt>
                <c:pt idx="1">
                  <c:v>1194.4077297364577</c:v>
                </c:pt>
                <c:pt idx="2">
                  <c:v>1168.9517068408493</c:v>
                </c:pt>
                <c:pt idx="3">
                  <c:v>1267.5341566380346</c:v>
                </c:pt>
                <c:pt idx="4">
                  <c:v>1278.6789766673246</c:v>
                </c:pt>
                <c:pt idx="5">
                  <c:v>1648.8466040598496</c:v>
                </c:pt>
                <c:pt idx="6">
                  <c:v>1438.4147604229861</c:v>
                </c:pt>
                <c:pt idx="7">
                  <c:v>1382.8723307707157</c:v>
                </c:pt>
                <c:pt idx="8">
                  <c:v>1283.7647843129075</c:v>
                </c:pt>
                <c:pt idx="9">
                  <c:v>1395.4933742302219</c:v>
                </c:pt>
                <c:pt idx="10">
                  <c:v>1392.4830440321787</c:v>
                </c:pt>
                <c:pt idx="11">
                  <c:v>1414.6060902713609</c:v>
                </c:pt>
                <c:pt idx="12">
                  <c:v>1287.4433518726487</c:v>
                </c:pt>
                <c:pt idx="13">
                  <c:v>1444.0342663488727</c:v>
                </c:pt>
                <c:pt idx="14">
                  <c:v>1270.8219547802405</c:v>
                </c:pt>
                <c:pt idx="15">
                  <c:v>1332.8216767638457</c:v>
                </c:pt>
                <c:pt idx="16">
                  <c:v>1273.9354009012516</c:v>
                </c:pt>
                <c:pt idx="17">
                  <c:v>1331.6204599335015</c:v>
                </c:pt>
                <c:pt idx="18">
                  <c:v>1280.5448131267563</c:v>
                </c:pt>
                <c:pt idx="19">
                  <c:v>1212.2065337835534</c:v>
                </c:pt>
                <c:pt idx="20">
                  <c:v>1282.5328181477573</c:v>
                </c:pt>
                <c:pt idx="21">
                  <c:v>1145.8269252156883</c:v>
                </c:pt>
                <c:pt idx="22">
                  <c:v>966.57532231969185</c:v>
                </c:pt>
                <c:pt idx="23">
                  <c:v>1178.8340251763614</c:v>
                </c:pt>
                <c:pt idx="24">
                  <c:v>1001.9833347796048</c:v>
                </c:pt>
                <c:pt idx="25">
                  <c:v>995.22248899946635</c:v>
                </c:pt>
                <c:pt idx="26">
                  <c:v>1060.52957206312</c:v>
                </c:pt>
                <c:pt idx="27">
                  <c:v>993.20516903171142</c:v>
                </c:pt>
                <c:pt idx="28">
                  <c:v>1171.9378529994917</c:v>
                </c:pt>
                <c:pt idx="29">
                  <c:v>1046.5787158445983</c:v>
                </c:pt>
                <c:pt idx="30">
                  <c:v>1100.4676336116197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76-4401-83BB-AC9947D4ABE5}"/>
            </c:ext>
          </c:extLst>
        </c:ser>
        <c:ser>
          <c:idx val="9"/>
          <c:order val="9"/>
          <c:tx>
            <c:strRef>
              <c:f>'NEW Summary 1990-2020 CO2'!$A$32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1990-2020 CO2'!$B$1:$AF$1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CO2'!$B$32:$AF$32</c:f>
              <c:numCache>
                <c:formatCode>0.00</c:formatCode>
                <c:ptCount val="31"/>
                <c:pt idx="0">
                  <c:v>95.586393100615695</c:v>
                </c:pt>
                <c:pt idx="1">
                  <c:v>95.701568661959485</c:v>
                </c:pt>
                <c:pt idx="2">
                  <c:v>96.409777034925</c:v>
                </c:pt>
                <c:pt idx="3">
                  <c:v>97.146005771354794</c:v>
                </c:pt>
                <c:pt idx="4">
                  <c:v>97.743558859034948</c:v>
                </c:pt>
                <c:pt idx="5">
                  <c:v>98.1600335732833</c:v>
                </c:pt>
                <c:pt idx="6">
                  <c:v>98.185391741055099</c:v>
                </c:pt>
                <c:pt idx="7">
                  <c:v>82.529457412034816</c:v>
                </c:pt>
                <c:pt idx="8">
                  <c:v>64.743899658318327</c:v>
                </c:pt>
                <c:pt idx="9">
                  <c:v>71.990219596908574</c:v>
                </c:pt>
                <c:pt idx="10">
                  <c:v>76.747551833598067</c:v>
                </c:pt>
                <c:pt idx="11">
                  <c:v>85.297958777457879</c:v>
                </c:pt>
                <c:pt idx="12">
                  <c:v>108.25982963815787</c:v>
                </c:pt>
                <c:pt idx="13">
                  <c:v>153.17601138730458</c:v>
                </c:pt>
                <c:pt idx="14">
                  <c:v>143.63979548265843</c:v>
                </c:pt>
                <c:pt idx="15">
                  <c:v>128.49588098665768</c:v>
                </c:pt>
                <c:pt idx="16">
                  <c:v>126.03620618235634</c:v>
                </c:pt>
                <c:pt idx="17">
                  <c:v>83.070144766725235</c:v>
                </c:pt>
                <c:pt idx="18">
                  <c:v>68.010329379495545</c:v>
                </c:pt>
                <c:pt idx="19">
                  <c:v>69.481061204742431</c:v>
                </c:pt>
                <c:pt idx="20">
                  <c:v>61.015934692261041</c:v>
                </c:pt>
                <c:pt idx="21">
                  <c:v>43.824279636887987</c:v>
                </c:pt>
                <c:pt idx="22">
                  <c:v>47.595212196436158</c:v>
                </c:pt>
                <c:pt idx="23">
                  <c:v>44.555258364823317</c:v>
                </c:pt>
                <c:pt idx="24">
                  <c:v>41.12491951987716</c:v>
                </c:pt>
                <c:pt idx="25">
                  <c:v>41.849098806649948</c:v>
                </c:pt>
                <c:pt idx="26">
                  <c:v>24.650008230852372</c:v>
                </c:pt>
                <c:pt idx="27">
                  <c:v>27.037659067065395</c:v>
                </c:pt>
                <c:pt idx="28">
                  <c:v>23.49070589395857</c:v>
                </c:pt>
                <c:pt idx="29">
                  <c:v>31.974186260019533</c:v>
                </c:pt>
                <c:pt idx="30">
                  <c:v>30.135000579709164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6-4401-83BB-AC9947D4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137600"/>
        <c:axId val="224139136"/>
      </c:barChart>
      <c:catAx>
        <c:axId val="2241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139136"/>
        <c:crosses val="autoZero"/>
        <c:auto val="1"/>
        <c:lblAlgn val="ctr"/>
        <c:lblOffset val="100"/>
        <c:noMultiLvlLbl val="0"/>
      </c:catAx>
      <c:valAx>
        <c:axId val="224139136"/>
        <c:scaling>
          <c:orientation val="minMax"/>
          <c:max val="5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IE" sz="1600"/>
                  <a:t>kt</a:t>
                </a:r>
                <a:r>
                  <a:rPr lang="en-IE" sz="1600" baseline="0"/>
                  <a:t> CO</a:t>
                </a:r>
                <a:r>
                  <a:rPr lang="en-IE" sz="1600" baseline="-25000"/>
                  <a:t>2</a:t>
                </a:r>
                <a:r>
                  <a:rPr lang="en-IE" sz="1600" baseline="0"/>
                  <a:t> equivalent</a:t>
                </a:r>
                <a:endParaRPr lang="en-IE" sz="1600"/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4137600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2020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1981802821697782E-3"/>
                  <c:y val="-2.005012847869729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27-46C1-A2BE-1F03BA9DCA3B}"/>
                </c:ext>
              </c:extLst>
            </c:dLbl>
            <c:dLbl>
              <c:idx val="1"/>
              <c:layout>
                <c:manualLayout>
                  <c:x val="5.1981802821697782E-3"/>
                  <c:y val="-1.80451156308275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27-46C1-A2BE-1F03BA9DCA3B}"/>
                </c:ext>
              </c:extLst>
            </c:dLbl>
            <c:dLbl>
              <c:idx val="2"/>
              <c:layout>
                <c:manualLayout>
                  <c:x val="0.13070500049404235"/>
                  <c:y val="-2.115937588570382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27-46C1-A2BE-1F03BA9DCA3B}"/>
                </c:ext>
              </c:extLst>
            </c:dLbl>
            <c:dLbl>
              <c:idx val="3"/>
              <c:layout>
                <c:manualLayout>
                  <c:x val="-6.3704116870530153E-2"/>
                  <c:y val="-5.87701467633742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27-46C1-A2BE-1F03BA9DCA3B}"/>
                </c:ext>
              </c:extLst>
            </c:dLbl>
            <c:dLbl>
              <c:idx val="4"/>
              <c:layout>
                <c:manualLayout>
                  <c:x val="-7.5702748289620161E-2"/>
                  <c:y val="-5.1912729673186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27-46C1-A2BE-1F03BA9DCA3B}"/>
                </c:ext>
              </c:extLst>
            </c:dLbl>
            <c:dLbl>
              <c:idx val="5"/>
              <c:layout>
                <c:manualLayout>
                  <c:x val="-8.1438157753993184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27-46C1-A2BE-1F03BA9DCA3B}"/>
                </c:ext>
              </c:extLst>
            </c:dLbl>
            <c:dLbl>
              <c:idx val="6"/>
              <c:layout>
                <c:manualLayout>
                  <c:x val="-1.5883145156515001E-17"/>
                  <c:y val="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27-46C1-A2BE-1F03BA9DCA3B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27-46C1-A2BE-1F03BA9DCA3B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27-46C1-A2BE-1F03BA9DCA3B}"/>
                </c:ext>
              </c:extLst>
            </c:dLbl>
            <c:dLbl>
              <c:idx val="9"/>
              <c:layout>
                <c:manualLayout>
                  <c:x val="0.12967888074396575"/>
                  <c:y val="2.25396976189450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27-46C1-A2BE-1F03BA9DCA3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CO2'!$A$2,'NEW Summary 1990-2020 CO2'!$A$7,'NEW Summary 1990-2020 CO2'!$A$8,'NEW Summary 1990-2020 CO2'!$A$9,'NEW Summary 1990-2020 CO2'!$A$10,'NEW Summary 1990-2020 CO2'!$A$11,'NEW Summary 1990-2020 CO2'!$A$17,'NEW Summary 1990-2020 CO2'!$A$23,'NEW Summary 1990-2020 CO2'!$A$24,'NEW Summary 1990-2020 CO2'!$A$32)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CO2'!$AF$2,'NEW Summary 1990-2020 CO2'!$AF$7,'NEW Summary 1990-2020 CO2'!$AF$8,'NEW Summary 1990-2020 CO2'!$AF$9,'NEW Summary 1990-2020 CO2'!$AF$10,'NEW Summary 1990-2020 CO2'!$AF$11,'NEW Summary 1990-2020 CO2'!$AF$17,'NEW Summary 1990-2020 CO2'!$AF$23,'NEW Summary 1990-2020 CO2'!$AF$24,'NEW Summary 1990-2020 CO2'!$AF$32)</c:f>
              <c:numCache>
                <c:formatCode>0.00</c:formatCode>
                <c:ptCount val="10"/>
                <c:pt idx="0">
                  <c:v>8471.1631795140001</c:v>
                </c:pt>
                <c:pt idx="1">
                  <c:v>6953.7561961157353</c:v>
                </c:pt>
                <c:pt idx="2">
                  <c:v>4501.3532048481229</c:v>
                </c:pt>
                <c:pt idx="3">
                  <c:v>932.29643712287589</c:v>
                </c:pt>
                <c:pt idx="4">
                  <c:v>887.53493206534472</c:v>
                </c:pt>
                <c:pt idx="5">
                  <c:v>10174.362168725496</c:v>
                </c:pt>
                <c:pt idx="6">
                  <c:v>2068.322911133389</c:v>
                </c:pt>
                <c:pt idx="8">
                  <c:v>1100.4676336116197</c:v>
                </c:pt>
                <c:pt idx="9">
                  <c:v>30.135000579709164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427-46C1-A2BE-1F03BA9DC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243471807403385E-2"/>
                  <c:y val="3.31149793887479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E-403D-885D-215E8A1561B2}"/>
                </c:ext>
              </c:extLst>
            </c:dLbl>
            <c:dLbl>
              <c:idx val="1"/>
              <c:layout>
                <c:manualLayout>
                  <c:x val="2.721723232871753E-2"/>
                  <c:y val="-2.871144867254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3E-403D-885D-215E8A1561B2}"/>
                </c:ext>
              </c:extLst>
            </c:dLbl>
            <c:dLbl>
              <c:idx val="2"/>
              <c:layout>
                <c:manualLayout>
                  <c:x val="-1.2169170666540682E-3"/>
                  <c:y val="1.352482627694006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3E-403D-885D-215E8A1561B2}"/>
                </c:ext>
              </c:extLst>
            </c:dLbl>
            <c:dLbl>
              <c:idx val="4"/>
              <c:layout>
                <c:manualLayout>
                  <c:x val="-5.8221232690741247E-2"/>
                  <c:y val="1.96116452681304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3E-403D-885D-215E8A1561B2}"/>
                </c:ext>
              </c:extLst>
            </c:dLbl>
            <c:dLbl>
              <c:idx val="5"/>
              <c:layout>
                <c:manualLayout>
                  <c:x val="-6.6420635351615534E-2"/>
                  <c:y val="2.19969850207427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3E-403D-885D-215E8A1561B2}"/>
                </c:ext>
              </c:extLst>
            </c:dLbl>
            <c:dLbl>
              <c:idx val="6"/>
              <c:layout>
                <c:manualLayout>
                  <c:x val="-5.041731263158987E-2"/>
                  <c:y val="1.496553662545049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3E-403D-885D-215E8A1561B2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E-403D-885D-215E8A1561B2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E-403D-885D-215E8A1561B2}"/>
                </c:ext>
              </c:extLst>
            </c:dLbl>
            <c:dLbl>
              <c:idx val="9"/>
              <c:layout>
                <c:manualLayout>
                  <c:x val="0.10993585273128142"/>
                  <c:y val="7.3094788973404202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3E-403D-885D-215E8A1561B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CO2'!$A$2,'NEW Summary 1990-2020 CO2'!$A$7,'NEW Summary 1990-2020 CO2'!$A$8,'NEW Summary 1990-2020 CO2'!$A$9,'NEW Summary 1990-2020 CO2'!$A$10,'NEW Summary 1990-2020 CO2'!$A$11,'NEW Summary 1990-2020 CO2'!$A$17,'NEW Summary 1990-2020 CO2'!$A$23,'NEW Summary 1990-2020 CO2'!$A$24,'NEW Summary 1990-2020 CO2'!$A$32)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CO2'!$B$2,'NEW Summary 1990-2020 CO2'!$B$7,'NEW Summary 1990-2020 CO2'!$B$8,'NEW Summary 1990-2020 CO2'!$B$9,'NEW Summary 1990-2020 CO2'!$B$10,'NEW Summary 1990-2020 CO2'!$B$11,'NEW Summary 1990-2020 CO2'!$B$17,'NEW Summary 1990-2020 CO2'!$B$23,'NEW Summary 1990-2020 CO2'!$B$24,'NEW Summary 1990-2020 CO2'!$B$32)</c:f>
              <c:numCache>
                <c:formatCode>0.00</c:formatCode>
                <c:ptCount val="10"/>
                <c:pt idx="0">
                  <c:v>11145.01140662338</c:v>
                </c:pt>
                <c:pt idx="1">
                  <c:v>7049.4802697004952</c:v>
                </c:pt>
                <c:pt idx="2">
                  <c:v>4079.6320596049686</c:v>
                </c:pt>
                <c:pt idx="3">
                  <c:v>988.53995008580421</c:v>
                </c:pt>
                <c:pt idx="4">
                  <c:v>1108.6908650987461</c:v>
                </c:pt>
                <c:pt idx="5">
                  <c:v>5029.8143615790523</c:v>
                </c:pt>
                <c:pt idx="6">
                  <c:v>2248.9070260136032</c:v>
                </c:pt>
                <c:pt idx="8">
                  <c:v>1198.9399944037998</c:v>
                </c:pt>
                <c:pt idx="9">
                  <c:v>95.586393100615695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3E-403D-885D-215E8A156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1990-2020 CH4'!$A$2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CH4'!$B$2:$AF$2</c:f>
              <c:numCache>
                <c:formatCode>0.00</c:formatCode>
                <c:ptCount val="31"/>
                <c:pt idx="0">
                  <c:v>111.0392882930465</c:v>
                </c:pt>
                <c:pt idx="1">
                  <c:v>101.62958127568452</c:v>
                </c:pt>
                <c:pt idx="2">
                  <c:v>96.970282540224076</c:v>
                </c:pt>
                <c:pt idx="3">
                  <c:v>101.12829550941819</c:v>
                </c:pt>
                <c:pt idx="4">
                  <c:v>99.841636587642199</c:v>
                </c:pt>
                <c:pt idx="5">
                  <c:v>100.6938724108042</c:v>
                </c:pt>
                <c:pt idx="6">
                  <c:v>101.89331798402318</c:v>
                </c:pt>
                <c:pt idx="7">
                  <c:v>99.998381229364156</c:v>
                </c:pt>
                <c:pt idx="8">
                  <c:v>86.545602166977446</c:v>
                </c:pt>
                <c:pt idx="9">
                  <c:v>88.235922410164704</c:v>
                </c:pt>
                <c:pt idx="10">
                  <c:v>91.59689957037709</c:v>
                </c:pt>
                <c:pt idx="11">
                  <c:v>105.35135525886527</c:v>
                </c:pt>
                <c:pt idx="12">
                  <c:v>82.317421672017403</c:v>
                </c:pt>
                <c:pt idx="13">
                  <c:v>749.1702406271761</c:v>
                </c:pt>
                <c:pt idx="14">
                  <c:v>88.645763517628325</c:v>
                </c:pt>
                <c:pt idx="15">
                  <c:v>80.108822736917901</c:v>
                </c:pt>
                <c:pt idx="16">
                  <c:v>91.10837282811265</c:v>
                </c:pt>
                <c:pt idx="17">
                  <c:v>99.566403814598743</c:v>
                </c:pt>
                <c:pt idx="18">
                  <c:v>92.280482746243266</c:v>
                </c:pt>
                <c:pt idx="19">
                  <c:v>87.428814215369869</c:v>
                </c:pt>
                <c:pt idx="20">
                  <c:v>93.841508773199266</c:v>
                </c:pt>
                <c:pt idx="21">
                  <c:v>85.385787917640599</c:v>
                </c:pt>
                <c:pt idx="22">
                  <c:v>84.973272460107282</c:v>
                </c:pt>
                <c:pt idx="23">
                  <c:v>82.807219278043476</c:v>
                </c:pt>
                <c:pt idx="24">
                  <c:v>78.626635360206834</c:v>
                </c:pt>
                <c:pt idx="25">
                  <c:v>78.896315860281973</c:v>
                </c:pt>
                <c:pt idx="26">
                  <c:v>79.626405835446121</c:v>
                </c:pt>
                <c:pt idx="27">
                  <c:v>83.340573290395056</c:v>
                </c:pt>
                <c:pt idx="28">
                  <c:v>91.430108293037605</c:v>
                </c:pt>
                <c:pt idx="29">
                  <c:v>87.802093648935113</c:v>
                </c:pt>
                <c:pt idx="30">
                  <c:v>88.193142123157273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401-83BB-AC9947D4ABE5}"/>
            </c:ext>
          </c:extLst>
        </c:ser>
        <c:ser>
          <c:idx val="1"/>
          <c:order val="1"/>
          <c:tx>
            <c:strRef>
              <c:f>'NEW Summary 1990-2020 CH4'!$A$7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CH4'!$B$7:$AF$7</c:f>
              <c:numCache>
                <c:formatCode>0.00</c:formatCode>
                <c:ptCount val="31"/>
                <c:pt idx="0">
                  <c:v>442.55485089564263</c:v>
                </c:pt>
                <c:pt idx="1">
                  <c:v>432.41143970777171</c:v>
                </c:pt>
                <c:pt idx="2">
                  <c:v>367.41632777163687</c:v>
                </c:pt>
                <c:pt idx="3">
                  <c:v>357.68793813585052</c:v>
                </c:pt>
                <c:pt idx="4">
                  <c:v>315.47858619652953</c:v>
                </c:pt>
                <c:pt idx="5">
                  <c:v>285.06879803287438</c:v>
                </c:pt>
                <c:pt idx="6">
                  <c:v>285.24177320855063</c:v>
                </c:pt>
                <c:pt idx="7">
                  <c:v>250.18276695627827</c:v>
                </c:pt>
                <c:pt idx="8">
                  <c:v>265.37141429932751</c:v>
                </c:pt>
                <c:pt idx="9">
                  <c:v>203.1993501826343</c:v>
                </c:pt>
                <c:pt idx="10">
                  <c:v>202.75216479251011</c:v>
                </c:pt>
                <c:pt idx="11">
                  <c:v>193.42315269633252</c:v>
                </c:pt>
                <c:pt idx="12">
                  <c:v>190.77584667389078</c:v>
                </c:pt>
                <c:pt idx="13">
                  <c:v>181.05299119974808</c:v>
                </c:pt>
                <c:pt idx="14">
                  <c:v>177.94320761482521</c:v>
                </c:pt>
                <c:pt idx="15">
                  <c:v>186.15268110126354</c:v>
                </c:pt>
                <c:pt idx="16">
                  <c:v>180.97359128527245</c:v>
                </c:pt>
                <c:pt idx="17">
                  <c:v>175.6339526590512</c:v>
                </c:pt>
                <c:pt idx="18">
                  <c:v>186.25049209041353</c:v>
                </c:pt>
                <c:pt idx="19">
                  <c:v>196.47450420562527</c:v>
                </c:pt>
                <c:pt idx="20">
                  <c:v>187.96266547772632</c:v>
                </c:pt>
                <c:pt idx="21">
                  <c:v>168.48644322856353</c:v>
                </c:pt>
                <c:pt idx="22">
                  <c:v>167.30142534441126</c:v>
                </c:pt>
                <c:pt idx="23">
                  <c:v>176.09632072502092</c:v>
                </c:pt>
                <c:pt idx="24">
                  <c:v>157.81972910548592</c:v>
                </c:pt>
                <c:pt idx="25">
                  <c:v>164.92664417273778</c:v>
                </c:pt>
                <c:pt idx="26">
                  <c:v>167.78668388813983</c:v>
                </c:pt>
                <c:pt idx="27">
                  <c:v>143.71827284778044</c:v>
                </c:pt>
                <c:pt idx="28">
                  <c:v>154.57030008911394</c:v>
                </c:pt>
                <c:pt idx="29">
                  <c:v>139.30012842162839</c:v>
                </c:pt>
                <c:pt idx="30">
                  <c:v>146.7427580331221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6-4401-83BB-AC9947D4ABE5}"/>
            </c:ext>
          </c:extLst>
        </c:ser>
        <c:ser>
          <c:idx val="2"/>
          <c:order val="2"/>
          <c:tx>
            <c:strRef>
              <c:f>'NEW Summary 1990-2020 CH4'!$A$8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CH4'!$B$8:$AF$8</c:f>
              <c:numCache>
                <c:formatCode>0.00</c:formatCode>
                <c:ptCount val="31"/>
                <c:pt idx="0">
                  <c:v>6.8069994333635639</c:v>
                </c:pt>
                <c:pt idx="1">
                  <c:v>6.8572464876160382</c:v>
                </c:pt>
                <c:pt idx="2">
                  <c:v>5.7560401313456495</c:v>
                </c:pt>
                <c:pt idx="3">
                  <c:v>6.0733982661338617</c:v>
                </c:pt>
                <c:pt idx="4">
                  <c:v>5.8768582200690007</c:v>
                </c:pt>
                <c:pt idx="5">
                  <c:v>6.0135537899491904</c:v>
                </c:pt>
                <c:pt idx="6">
                  <c:v>6.488630363953229</c:v>
                </c:pt>
                <c:pt idx="7">
                  <c:v>6.5687018974604037</c:v>
                </c:pt>
                <c:pt idx="8">
                  <c:v>7.0411399952128919</c:v>
                </c:pt>
                <c:pt idx="9">
                  <c:v>7.0921982835461419</c:v>
                </c:pt>
                <c:pt idx="10">
                  <c:v>8.2865793964079888</c:v>
                </c:pt>
                <c:pt idx="11">
                  <c:v>8.7182251264907364</c:v>
                </c:pt>
                <c:pt idx="12">
                  <c:v>8.3773144489835758</c:v>
                </c:pt>
                <c:pt idx="13">
                  <c:v>8.6730804683636951</c:v>
                </c:pt>
                <c:pt idx="14">
                  <c:v>9.475365734767955</c:v>
                </c:pt>
                <c:pt idx="15">
                  <c:v>10.869477594647105</c:v>
                </c:pt>
                <c:pt idx="16">
                  <c:v>10.352352808131567</c:v>
                </c:pt>
                <c:pt idx="17">
                  <c:v>10.020719009172096</c:v>
                </c:pt>
                <c:pt idx="18">
                  <c:v>9.2788420662370275</c:v>
                </c:pt>
                <c:pt idx="19">
                  <c:v>7.8527313418619844</c:v>
                </c:pt>
                <c:pt idx="20">
                  <c:v>8.2638807793894102</c:v>
                </c:pt>
                <c:pt idx="21">
                  <c:v>7.1974279432058532</c:v>
                </c:pt>
                <c:pt idx="22">
                  <c:v>6.61779299940891</c:v>
                </c:pt>
                <c:pt idx="23">
                  <c:v>6.7866793049859346</c:v>
                </c:pt>
                <c:pt idx="24">
                  <c:v>7.9174478484996511</c:v>
                </c:pt>
                <c:pt idx="25">
                  <c:v>7.9535726550801069</c:v>
                </c:pt>
                <c:pt idx="26">
                  <c:v>7.7135321141847095</c:v>
                </c:pt>
                <c:pt idx="27">
                  <c:v>8.2477683795837606</c:v>
                </c:pt>
                <c:pt idx="28">
                  <c:v>8.5540473813699425</c:v>
                </c:pt>
                <c:pt idx="29">
                  <c:v>8.0287887995927214</c:v>
                </c:pt>
                <c:pt idx="30">
                  <c:v>7.7199540689551496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6-4401-83BB-AC9947D4ABE5}"/>
            </c:ext>
          </c:extLst>
        </c:ser>
        <c:ser>
          <c:idx val="3"/>
          <c:order val="3"/>
          <c:tx>
            <c:strRef>
              <c:f>'NEW Summary 1990-2020 CH4'!$A$9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CH4'!$B$9:$AF$9</c:f>
              <c:numCache>
                <c:formatCode>0.00</c:formatCode>
                <c:ptCount val="31"/>
                <c:pt idx="0">
                  <c:v>3.2206432325042562</c:v>
                </c:pt>
                <c:pt idx="1">
                  <c:v>3.2534803105658519</c:v>
                </c:pt>
                <c:pt idx="2">
                  <c:v>3.2062846843607296</c:v>
                </c:pt>
                <c:pt idx="3">
                  <c:v>3.1279292872409319</c:v>
                </c:pt>
                <c:pt idx="4">
                  <c:v>3.4036099128494564</c:v>
                </c:pt>
                <c:pt idx="5">
                  <c:v>3.3230114841864702</c:v>
                </c:pt>
                <c:pt idx="6">
                  <c:v>2.9497658798637816</c:v>
                </c:pt>
                <c:pt idx="7">
                  <c:v>2.9502880765145916</c:v>
                </c:pt>
                <c:pt idx="8">
                  <c:v>2.8619547935739926</c:v>
                </c:pt>
                <c:pt idx="9">
                  <c:v>2.9400355872275443</c:v>
                </c:pt>
                <c:pt idx="10">
                  <c:v>2.9433023286510167</c:v>
                </c:pt>
                <c:pt idx="11">
                  <c:v>2.851917555848273</c:v>
                </c:pt>
                <c:pt idx="12">
                  <c:v>2.7119401474132894</c:v>
                </c:pt>
                <c:pt idx="13">
                  <c:v>2.8968130060952646</c:v>
                </c:pt>
                <c:pt idx="14">
                  <c:v>2.7277848002135192</c:v>
                </c:pt>
                <c:pt idx="15">
                  <c:v>2.8113086504350329</c:v>
                </c:pt>
                <c:pt idx="16">
                  <c:v>3.0576623655403443</c:v>
                </c:pt>
                <c:pt idx="17">
                  <c:v>4.3435313552576416</c:v>
                </c:pt>
                <c:pt idx="18">
                  <c:v>6.1027118700494043</c:v>
                </c:pt>
                <c:pt idx="19">
                  <c:v>4.0540914556013208</c:v>
                </c:pt>
                <c:pt idx="20">
                  <c:v>3.2675980494581434</c:v>
                </c:pt>
                <c:pt idx="21">
                  <c:v>4.0162144913654672</c:v>
                </c:pt>
                <c:pt idx="22">
                  <c:v>4.7462831877868874</c:v>
                </c:pt>
                <c:pt idx="23">
                  <c:v>5.4860610309453968</c:v>
                </c:pt>
                <c:pt idx="24">
                  <c:v>5.4837169576863971</c:v>
                </c:pt>
                <c:pt idx="25">
                  <c:v>3.9400341785593067</c:v>
                </c:pt>
                <c:pt idx="26">
                  <c:v>3.1087578008715844</c:v>
                </c:pt>
                <c:pt idx="27">
                  <c:v>2.8846319083038909</c:v>
                </c:pt>
                <c:pt idx="28">
                  <c:v>3.3103652693203132</c:v>
                </c:pt>
                <c:pt idx="29">
                  <c:v>3.1823314572967658</c:v>
                </c:pt>
                <c:pt idx="30">
                  <c:v>3.3125626879505736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76-4401-83BB-AC9947D4ABE5}"/>
            </c:ext>
          </c:extLst>
        </c:ser>
        <c:ser>
          <c:idx val="4"/>
          <c:order val="4"/>
          <c:tx>
            <c:strRef>
              <c:f>'NEW Summary 1990-2020 CH4'!$A$10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CH4'!$B$10:$AF$10</c:f>
              <c:numCache>
                <c:formatCode>0.00</c:formatCode>
                <c:ptCount val="31"/>
                <c:pt idx="0">
                  <c:v>3.4542297763709198</c:v>
                </c:pt>
                <c:pt idx="1">
                  <c:v>3.3719258598533095</c:v>
                </c:pt>
                <c:pt idx="2">
                  <c:v>3.1145393115592368</c:v>
                </c:pt>
                <c:pt idx="3">
                  <c:v>3.0099036784518218</c:v>
                </c:pt>
                <c:pt idx="4">
                  <c:v>3.057353313117213</c:v>
                </c:pt>
                <c:pt idx="5">
                  <c:v>2.8720520993748733</c:v>
                </c:pt>
                <c:pt idx="6">
                  <c:v>2.6873344164556685</c:v>
                </c:pt>
                <c:pt idx="7">
                  <c:v>2.5630485367915643</c:v>
                </c:pt>
                <c:pt idx="8">
                  <c:v>2.4006673979149324</c:v>
                </c:pt>
                <c:pt idx="9">
                  <c:v>2.5076263707088939</c:v>
                </c:pt>
                <c:pt idx="10">
                  <c:v>2.6090278784806289</c:v>
                </c:pt>
                <c:pt idx="11">
                  <c:v>2.5966961137711588</c:v>
                </c:pt>
                <c:pt idx="12">
                  <c:v>2.5252338001668648</c:v>
                </c:pt>
                <c:pt idx="13">
                  <c:v>2.4972020259842171</c:v>
                </c:pt>
                <c:pt idx="14">
                  <c:v>2.4076789196774007</c:v>
                </c:pt>
                <c:pt idx="15">
                  <c:v>2.507103936539822</c:v>
                </c:pt>
                <c:pt idx="16">
                  <c:v>2.4998725399590529</c:v>
                </c:pt>
                <c:pt idx="17">
                  <c:v>2.4578860160041081</c:v>
                </c:pt>
                <c:pt idx="18">
                  <c:v>2.6088089621538098</c:v>
                </c:pt>
                <c:pt idx="19">
                  <c:v>4.745274538603061</c:v>
                </c:pt>
                <c:pt idx="20">
                  <c:v>4.966091935621245</c:v>
                </c:pt>
                <c:pt idx="21">
                  <c:v>5.1658009870856922</c:v>
                </c:pt>
                <c:pt idx="22">
                  <c:v>5.5783495632764124</c:v>
                </c:pt>
                <c:pt idx="23">
                  <c:v>6.9585168338467032</c:v>
                </c:pt>
                <c:pt idx="24">
                  <c:v>7.5770068279950129</c:v>
                </c:pt>
                <c:pt idx="25">
                  <c:v>5.8387622520605618</c:v>
                </c:pt>
                <c:pt idx="26">
                  <c:v>9.2815592443878021</c:v>
                </c:pt>
                <c:pt idx="27">
                  <c:v>8.2713519111362483</c:v>
                </c:pt>
                <c:pt idx="28">
                  <c:v>7.1416090367504586</c:v>
                </c:pt>
                <c:pt idx="29">
                  <c:v>6.0727065657106651</c:v>
                </c:pt>
                <c:pt idx="30">
                  <c:v>6.663428893174844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76-4401-83BB-AC9947D4ABE5}"/>
            </c:ext>
          </c:extLst>
        </c:ser>
        <c:ser>
          <c:idx val="5"/>
          <c:order val="5"/>
          <c:tx>
            <c:strRef>
              <c:f>'NEW Summary 1990-2020 CH4'!$A$11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CH4'!$B$11:$AF$11</c:f>
              <c:numCache>
                <c:formatCode>0.00</c:formatCode>
                <c:ptCount val="31"/>
                <c:pt idx="0">
                  <c:v>49.259687819443606</c:v>
                </c:pt>
                <c:pt idx="1">
                  <c:v>50.626496500553252</c:v>
                </c:pt>
                <c:pt idx="2">
                  <c:v>51.862694733693452</c:v>
                </c:pt>
                <c:pt idx="3">
                  <c:v>48.980395661351423</c:v>
                </c:pt>
                <c:pt idx="4">
                  <c:v>47.775463617300552</c:v>
                </c:pt>
                <c:pt idx="5">
                  <c:v>47.314615906633293</c:v>
                </c:pt>
                <c:pt idx="6">
                  <c:v>47.286624516424695</c:v>
                </c:pt>
                <c:pt idx="7">
                  <c:v>44.868219225189016</c:v>
                </c:pt>
                <c:pt idx="8">
                  <c:v>46.983891041957527</c:v>
                </c:pt>
                <c:pt idx="9">
                  <c:v>46.448582432073451</c:v>
                </c:pt>
                <c:pt idx="10">
                  <c:v>43.982346849607218</c:v>
                </c:pt>
                <c:pt idx="11">
                  <c:v>43.257873179480185</c:v>
                </c:pt>
                <c:pt idx="12">
                  <c:v>40.394167265253472</c:v>
                </c:pt>
                <c:pt idx="13">
                  <c:v>38.424647883287854</c:v>
                </c:pt>
                <c:pt idx="14">
                  <c:v>38.085017345382965</c:v>
                </c:pt>
                <c:pt idx="15">
                  <c:v>38.259163498387942</c:v>
                </c:pt>
                <c:pt idx="16">
                  <c:v>36.402665149578382</c:v>
                </c:pt>
                <c:pt idx="17">
                  <c:v>34.55669315747037</c:v>
                </c:pt>
                <c:pt idx="18">
                  <c:v>31.390817706321478</c:v>
                </c:pt>
                <c:pt idx="19">
                  <c:v>27.296401144637212</c:v>
                </c:pt>
                <c:pt idx="20">
                  <c:v>23.775033638237506</c:v>
                </c:pt>
                <c:pt idx="21">
                  <c:v>21.686771584790815</c:v>
                </c:pt>
                <c:pt idx="22">
                  <c:v>19.317081593431659</c:v>
                </c:pt>
                <c:pt idx="23">
                  <c:v>18.202906995506257</c:v>
                </c:pt>
                <c:pt idx="24">
                  <c:v>17.173657822971101</c:v>
                </c:pt>
                <c:pt idx="25">
                  <c:v>15.935464601747741</c:v>
                </c:pt>
                <c:pt idx="26">
                  <c:v>14.550660854987564</c:v>
                </c:pt>
                <c:pt idx="27">
                  <c:v>12.410752528854786</c:v>
                </c:pt>
                <c:pt idx="28">
                  <c:v>11.004561907923614</c:v>
                </c:pt>
                <c:pt idx="29">
                  <c:v>10.018689632810837</c:v>
                </c:pt>
                <c:pt idx="30">
                  <c:v>7.9882510326389928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76-4401-83BB-AC9947D4ABE5}"/>
            </c:ext>
          </c:extLst>
        </c:ser>
        <c:ser>
          <c:idx val="6"/>
          <c:order val="6"/>
          <c:tx>
            <c:strRef>
              <c:f>'NEW Summary 1990-2020 CH4'!$A$17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CH4'!$B$17:$AF$17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76-4401-83BB-AC9947D4ABE5}"/>
            </c:ext>
          </c:extLst>
        </c:ser>
        <c:ser>
          <c:idx val="7"/>
          <c:order val="7"/>
          <c:tx>
            <c:strRef>
              <c:f>'NEW Summary 1990-2020 CH4'!$A$23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CH4'!$B$23:$AF$23</c:f>
              <c:numCache>
                <c:formatCode>0.00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7-E076-4401-83BB-AC9947D4ABE5}"/>
            </c:ext>
          </c:extLst>
        </c:ser>
        <c:ser>
          <c:idx val="8"/>
          <c:order val="8"/>
          <c:tx>
            <c:strRef>
              <c:f>'NEW Summary 1990-2020 CH4'!$A$24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CH4'!$B$24:$AF$24</c:f>
              <c:numCache>
                <c:formatCode>0.00</c:formatCode>
                <c:ptCount val="31"/>
                <c:pt idx="0">
                  <c:v>11755.492494478323</c:v>
                </c:pt>
                <c:pt idx="1">
                  <c:v>11982.439596078628</c:v>
                </c:pt>
                <c:pt idx="2">
                  <c:v>12203.897339666853</c:v>
                </c:pt>
                <c:pt idx="3">
                  <c:v>12309.954343103371</c:v>
                </c:pt>
                <c:pt idx="4">
                  <c:v>12341.414632739159</c:v>
                </c:pt>
                <c:pt idx="5">
                  <c:v>12454.651439675967</c:v>
                </c:pt>
                <c:pt idx="6">
                  <c:v>12898.508514833395</c:v>
                </c:pt>
                <c:pt idx="7">
                  <c:v>13277.423480797957</c:v>
                </c:pt>
                <c:pt idx="8">
                  <c:v>13539.636566184943</c:v>
                </c:pt>
                <c:pt idx="9">
                  <c:v>13202.395081855961</c:v>
                </c:pt>
                <c:pt idx="10">
                  <c:v>12702.389119505957</c:v>
                </c:pt>
                <c:pt idx="11">
                  <c:v>12731.738665786504</c:v>
                </c:pt>
                <c:pt idx="12">
                  <c:v>12683.266177486001</c:v>
                </c:pt>
                <c:pt idx="13">
                  <c:v>12711.475735459033</c:v>
                </c:pt>
                <c:pt idx="14">
                  <c:v>12635.846277594823</c:v>
                </c:pt>
                <c:pt idx="15">
                  <c:v>12632.3279213034</c:v>
                </c:pt>
                <c:pt idx="16">
                  <c:v>12727.721435732343</c:v>
                </c:pt>
                <c:pt idx="17">
                  <c:v>12326.39916550015</c:v>
                </c:pt>
                <c:pt idx="18">
                  <c:v>12338.171028504763</c:v>
                </c:pt>
                <c:pt idx="19">
                  <c:v>12150.372128738192</c:v>
                </c:pt>
                <c:pt idx="20">
                  <c:v>11898.362040212916</c:v>
                </c:pt>
                <c:pt idx="21">
                  <c:v>11766.240701690273</c:v>
                </c:pt>
                <c:pt idx="22">
                  <c:v>12485.109833466406</c:v>
                </c:pt>
                <c:pt idx="23">
                  <c:v>12598.535609239732</c:v>
                </c:pt>
                <c:pt idx="24">
                  <c:v>12505.282906939601</c:v>
                </c:pt>
                <c:pt idx="25">
                  <c:v>12960.580951941052</c:v>
                </c:pt>
                <c:pt idx="26">
                  <c:v>13331.204885868938</c:v>
                </c:pt>
                <c:pt idx="27">
                  <c:v>13765.98232504071</c:v>
                </c:pt>
                <c:pt idx="28">
                  <c:v>14086.744494439456</c:v>
                </c:pt>
                <c:pt idx="29">
                  <c:v>13720.696312193271</c:v>
                </c:pt>
                <c:pt idx="30">
                  <c:v>13915.817625080641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76-4401-83BB-AC9947D4ABE5}"/>
            </c:ext>
          </c:extLst>
        </c:ser>
        <c:ser>
          <c:idx val="9"/>
          <c:order val="9"/>
          <c:tx>
            <c:strRef>
              <c:f>'NEW Summary 1990-2020 CH4'!$A$32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1990-2020 CH4'!$B$1:$AF$1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CH4'!$B$32:$AF$32</c:f>
              <c:numCache>
                <c:formatCode>0.00</c:formatCode>
                <c:ptCount val="31"/>
                <c:pt idx="0">
                  <c:v>1380.2262078972735</c:v>
                </c:pt>
                <c:pt idx="1">
                  <c:v>1461.0991277437502</c:v>
                </c:pt>
                <c:pt idx="2">
                  <c:v>1524.5147015608809</c:v>
                </c:pt>
                <c:pt idx="3">
                  <c:v>1574.0676366392872</c:v>
                </c:pt>
                <c:pt idx="4">
                  <c:v>1619.7977249015548</c:v>
                </c:pt>
                <c:pt idx="5">
                  <c:v>1656.7359747538308</c:v>
                </c:pt>
                <c:pt idx="6">
                  <c:v>1535.5133658952302</c:v>
                </c:pt>
                <c:pt idx="7">
                  <c:v>1274.0069329790904</c:v>
                </c:pt>
                <c:pt idx="8">
                  <c:v>1332.0381309105201</c:v>
                </c:pt>
                <c:pt idx="9">
                  <c:v>1326.8537844210787</c:v>
                </c:pt>
                <c:pt idx="10">
                  <c:v>1332.3414424980945</c:v>
                </c:pt>
                <c:pt idx="11">
                  <c:v>1431.91480055291</c:v>
                </c:pt>
                <c:pt idx="12">
                  <c:v>1510.8255868964511</c:v>
                </c:pt>
                <c:pt idx="13">
                  <c:v>1518.1297088364702</c:v>
                </c:pt>
                <c:pt idx="14">
                  <c:v>1247.675119423815</c:v>
                </c:pt>
                <c:pt idx="15">
                  <c:v>1066.689327339601</c:v>
                </c:pt>
                <c:pt idx="16">
                  <c:v>1104.0517393076957</c:v>
                </c:pt>
                <c:pt idx="17">
                  <c:v>667.55809746601813</c:v>
                </c:pt>
                <c:pt idx="18">
                  <c:v>524.62052985880064</c:v>
                </c:pt>
                <c:pt idx="19">
                  <c:v>348.89047236191197</c:v>
                </c:pt>
                <c:pt idx="20">
                  <c:v>356.24410625372235</c:v>
                </c:pt>
                <c:pt idx="21">
                  <c:v>462.82673739378913</c:v>
                </c:pt>
                <c:pt idx="22">
                  <c:v>379.79826401757498</c:v>
                </c:pt>
                <c:pt idx="23">
                  <c:v>538.70194421717781</c:v>
                </c:pt>
                <c:pt idx="24">
                  <c:v>728.56781690439107</c:v>
                </c:pt>
                <c:pt idx="25">
                  <c:v>801.99792622819723</c:v>
                </c:pt>
                <c:pt idx="26">
                  <c:v>825.88868488747551</c:v>
                </c:pt>
                <c:pt idx="27">
                  <c:v>795.99235003452452</c:v>
                </c:pt>
                <c:pt idx="28">
                  <c:v>769.99195417083581</c:v>
                </c:pt>
                <c:pt idx="29">
                  <c:v>757.63963600260956</c:v>
                </c:pt>
                <c:pt idx="30">
                  <c:v>750.61421999233789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6-4401-83BB-AC9947D4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561856"/>
        <c:axId val="227563392"/>
      </c:barChart>
      <c:catAx>
        <c:axId val="2275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563392"/>
        <c:crosses val="autoZero"/>
        <c:auto val="1"/>
        <c:lblAlgn val="ctr"/>
        <c:lblOffset val="100"/>
        <c:noMultiLvlLbl val="0"/>
      </c:catAx>
      <c:valAx>
        <c:axId val="227563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7561856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2020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1381302433430722"/>
                  <c:y val="4.424129171477274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37-4AFD-8615-BD8AC1C84217}"/>
                </c:ext>
              </c:extLst>
            </c:dLbl>
            <c:dLbl>
              <c:idx val="1"/>
              <c:layout>
                <c:manualLayout>
                  <c:x val="0.18371484840479446"/>
                  <c:y val="2.35600318453603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37-4AFD-8615-BD8AC1C84217}"/>
                </c:ext>
              </c:extLst>
            </c:dLbl>
            <c:dLbl>
              <c:idx val="2"/>
              <c:layout>
                <c:manualLayout>
                  <c:x val="0.3061217290021323"/>
                  <c:y val="0.2743101831243214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37-4AFD-8615-BD8AC1C84217}"/>
                </c:ext>
              </c:extLst>
            </c:dLbl>
            <c:dLbl>
              <c:idx val="3"/>
              <c:layout>
                <c:manualLayout>
                  <c:x val="0.26597255439736961"/>
                  <c:y val="0.118984741833551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37-4AFD-8615-BD8AC1C84217}"/>
                </c:ext>
              </c:extLst>
            </c:dLbl>
            <c:dLbl>
              <c:idx val="4"/>
              <c:layout>
                <c:manualLayout>
                  <c:x val="-0.44244268867628761"/>
                  <c:y val="0.415271800960423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37-4AFD-8615-BD8AC1C84217}"/>
                </c:ext>
              </c:extLst>
            </c:dLbl>
            <c:dLbl>
              <c:idx val="5"/>
              <c:layout>
                <c:manualLayout>
                  <c:x val="0.33160053320743166"/>
                  <c:y val="0.4114652746864821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37-4AFD-8615-BD8AC1C84217}"/>
                </c:ext>
              </c:extLst>
            </c:dLbl>
            <c:dLbl>
              <c:idx val="6"/>
              <c:layout>
                <c:manualLayout>
                  <c:x val="-0.42003934974932"/>
                  <c:y val="0.1775969442493576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37-4AFD-8615-BD8AC1C84217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37-4AFD-8615-BD8AC1C84217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37-4AFD-8615-BD8AC1C84217}"/>
                </c:ext>
              </c:extLst>
            </c:dLbl>
            <c:dLbl>
              <c:idx val="9"/>
              <c:layout>
                <c:manualLayout>
                  <c:x val="-0.14886853278243131"/>
                  <c:y val="4.717221212286121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37-4AFD-8615-BD8AC1C8421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CH4'!$A$2,'NEW Summary 1990-2020 CH4'!$A$7,'NEW Summary 1990-2020 CH4'!$A$8,'NEW Summary 1990-2020 CH4'!$A$9,'NEW Summary 1990-2020 CH4'!$A$10,'NEW Summary 1990-2020 CH4'!$A$11,'NEW Summary 1990-2020 CH4'!$A$17,'NEW Summary 1990-2020 CH4'!$A$23,'NEW Summary 1990-2020 CH4'!$A$24,'NEW Summary 1990-2020 CH4'!$A$32)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CH4'!$AF$2,'NEW Summary 1990-2020 CH4'!$AF$7,'NEW Summary 1990-2020 CH4'!$AF$8,'NEW Summary 1990-2020 CH4'!$AF$9,'NEW Summary 1990-2020 CH4'!$AF$10,'NEW Summary 1990-2020 CH4'!$AF$11,'NEW Summary 1990-2020 CH4'!$AF$17,'NEW Summary 1990-2020 CH4'!$AF$23,'NEW Summary 1990-2020 CH4'!$AF$24,'NEW Summary 1990-2020 CH4'!$AF$32)</c:f>
              <c:numCache>
                <c:formatCode>0.00</c:formatCode>
                <c:ptCount val="10"/>
                <c:pt idx="0">
                  <c:v>88.193142123157273</c:v>
                </c:pt>
                <c:pt idx="1">
                  <c:v>146.7427580331221</c:v>
                </c:pt>
                <c:pt idx="2">
                  <c:v>7.7199540689551496</c:v>
                </c:pt>
                <c:pt idx="3">
                  <c:v>3.3125626879505736</c:v>
                </c:pt>
                <c:pt idx="4">
                  <c:v>6.663428893174844</c:v>
                </c:pt>
                <c:pt idx="5">
                  <c:v>7.9882510326389928</c:v>
                </c:pt>
                <c:pt idx="6">
                  <c:v>0</c:v>
                </c:pt>
                <c:pt idx="8">
                  <c:v>13915.817625080641</c:v>
                </c:pt>
                <c:pt idx="9">
                  <c:v>750.61421999233789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37-4AFD-8615-BD8AC1C84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1927415852040327"/>
                  <c:y val="3.1724256627983327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8-424B-9F66-25DD63226691}"/>
                </c:ext>
              </c:extLst>
            </c:dLbl>
            <c:dLbl>
              <c:idx val="1"/>
              <c:layout>
                <c:manualLayout>
                  <c:x val="0.11365598356398729"/>
                  <c:y val="7.8140222292091854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F8-424B-9F66-25DD63226691}"/>
                </c:ext>
              </c:extLst>
            </c:dLbl>
            <c:dLbl>
              <c:idx val="2"/>
              <c:layout>
                <c:manualLayout>
                  <c:x val="0.21430586501795379"/>
                  <c:y val="0.2865927377083661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F8-424B-9F66-25DD63226691}"/>
                </c:ext>
              </c:extLst>
            </c:dLbl>
            <c:dLbl>
              <c:idx val="3"/>
              <c:layout>
                <c:manualLayout>
                  <c:x val="0.13788419811723701"/>
                  <c:y val="7.253736626696707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F8-424B-9F66-25DD63226691}"/>
                </c:ext>
              </c:extLst>
            </c:dLbl>
            <c:dLbl>
              <c:idx val="4"/>
              <c:layout>
                <c:manualLayout>
                  <c:x val="-0.55039321113000639"/>
                  <c:y val="0.3938932405844821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F8-424B-9F66-25DD63226691}"/>
                </c:ext>
              </c:extLst>
            </c:dLbl>
            <c:dLbl>
              <c:idx val="5"/>
              <c:layout>
                <c:manualLayout>
                  <c:x val="0.21935662472238671"/>
                  <c:y val="0.4213950623126171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F8-424B-9F66-25DD63226691}"/>
                </c:ext>
              </c:extLst>
            </c:dLbl>
            <c:dLbl>
              <c:idx val="6"/>
              <c:layout>
                <c:manualLayout>
                  <c:x val="-0.56038458113989487"/>
                  <c:y val="0.1518456501578045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F8-424B-9F66-25DD63226691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F8-424B-9F66-25DD63226691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F8-424B-9F66-25DD63226691}"/>
                </c:ext>
              </c:extLst>
            </c:dLbl>
            <c:dLbl>
              <c:idx val="9"/>
              <c:layout>
                <c:manualLayout>
                  <c:x val="-0.1400521133058113"/>
                  <c:y val="4.366825905437195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F8-424B-9F66-25DD6322669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CH4'!$A$2,'NEW Summary 1990-2020 CH4'!$A$7,'NEW Summary 1990-2020 CH4'!$A$8,'NEW Summary 1990-2020 CH4'!$A$9,'NEW Summary 1990-2020 CH4'!$A$10,'NEW Summary 1990-2020 CH4'!$A$11,'NEW Summary 1990-2020 CH4'!$A$17,'NEW Summary 1990-2020 CH4'!$A$23,'NEW Summary 1990-2020 CH4'!$A$24,'NEW Summary 1990-2020 CH4'!$A$32)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CH4'!$B$2,'NEW Summary 1990-2020 CH4'!$B$7,'NEW Summary 1990-2020 CH4'!$B$8,'NEW Summary 1990-2020 CH4'!$B$9,'NEW Summary 1990-2020 CH4'!$B$10,'NEW Summary 1990-2020 CH4'!$B$11,'NEW Summary 1990-2020 CH4'!$B$17,'NEW Summary 1990-2020 CH4'!$B$23,'NEW Summary 1990-2020 CH4'!$B$24,'NEW Summary 1990-2020 CH4'!$B$32)</c:f>
              <c:numCache>
                <c:formatCode>0.00</c:formatCode>
                <c:ptCount val="10"/>
                <c:pt idx="0">
                  <c:v>111.0392882930465</c:v>
                </c:pt>
                <c:pt idx="1">
                  <c:v>442.55485089564263</c:v>
                </c:pt>
                <c:pt idx="2">
                  <c:v>6.8069994333635639</c:v>
                </c:pt>
                <c:pt idx="3">
                  <c:v>3.2206432325042562</c:v>
                </c:pt>
                <c:pt idx="4">
                  <c:v>3.4542297763709198</c:v>
                </c:pt>
                <c:pt idx="5">
                  <c:v>49.259687819443606</c:v>
                </c:pt>
                <c:pt idx="6">
                  <c:v>0</c:v>
                </c:pt>
                <c:pt idx="8">
                  <c:v>11755.492494478323</c:v>
                </c:pt>
                <c:pt idx="9">
                  <c:v>1380.2262078972735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F8-424B-9F66-25DD63226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41638420633614E-2"/>
          <c:y val="3.0433880156322663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1990-2020 N2O'!$A$2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N2O'!$B$2:$AF$2</c:f>
              <c:numCache>
                <c:formatCode>0.00</c:formatCode>
                <c:ptCount val="31"/>
                <c:pt idx="0">
                  <c:v>71.495846513999325</c:v>
                </c:pt>
                <c:pt idx="1">
                  <c:v>73.156847206211893</c:v>
                </c:pt>
                <c:pt idx="2">
                  <c:v>75.259274418477403</c:v>
                </c:pt>
                <c:pt idx="3">
                  <c:v>71.99796817856803</c:v>
                </c:pt>
                <c:pt idx="4">
                  <c:v>73.39756896278648</c:v>
                </c:pt>
                <c:pt idx="5">
                  <c:v>74.376799386855126</c:v>
                </c:pt>
                <c:pt idx="6">
                  <c:v>77.831366539011981</c:v>
                </c:pt>
                <c:pt idx="7">
                  <c:v>77.701119636140888</c:v>
                </c:pt>
                <c:pt idx="8">
                  <c:v>75.177669208058376</c:v>
                </c:pt>
                <c:pt idx="9">
                  <c:v>77.014970377795336</c:v>
                </c:pt>
                <c:pt idx="10">
                  <c:v>76.966808263145694</c:v>
                </c:pt>
                <c:pt idx="11">
                  <c:v>83.778343559172555</c:v>
                </c:pt>
                <c:pt idx="12">
                  <c:v>94.326007352007309</c:v>
                </c:pt>
                <c:pt idx="13">
                  <c:v>104.51715098794709</c:v>
                </c:pt>
                <c:pt idx="14">
                  <c:v>91.532415252779501</c:v>
                </c:pt>
                <c:pt idx="15">
                  <c:v>100.27242855664066</c:v>
                </c:pt>
                <c:pt idx="16">
                  <c:v>108.73003268039686</c:v>
                </c:pt>
                <c:pt idx="17">
                  <c:v>115.10787666867617</c:v>
                </c:pt>
                <c:pt idx="18">
                  <c:v>144.07510410628697</c:v>
                </c:pt>
                <c:pt idx="19">
                  <c:v>138.45582518974018</c:v>
                </c:pt>
                <c:pt idx="20">
                  <c:v>143.99791045604209</c:v>
                </c:pt>
                <c:pt idx="21">
                  <c:v>131.44904739843955</c:v>
                </c:pt>
                <c:pt idx="22">
                  <c:v>134.23847118198128</c:v>
                </c:pt>
                <c:pt idx="23">
                  <c:v>124.30152060640644</c:v>
                </c:pt>
                <c:pt idx="24">
                  <c:v>124.24703609235976</c:v>
                </c:pt>
                <c:pt idx="25">
                  <c:v>122.12497910311444</c:v>
                </c:pt>
                <c:pt idx="26">
                  <c:v>139.49889773427319</c:v>
                </c:pt>
                <c:pt idx="27">
                  <c:v>140.37789099979722</c:v>
                </c:pt>
                <c:pt idx="28">
                  <c:v>141.89668374956437</c:v>
                </c:pt>
                <c:pt idx="29">
                  <c:v>139.20308214960369</c:v>
                </c:pt>
                <c:pt idx="30">
                  <c:v>123.77541977535171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6-4C14-8468-0A5195FE3DC5}"/>
            </c:ext>
          </c:extLst>
        </c:ser>
        <c:ser>
          <c:idx val="1"/>
          <c:order val="1"/>
          <c:tx>
            <c:strRef>
              <c:f>'NEW Summary 1990-2020 N2O'!$A$7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N2O'!$B$7:$AF$7</c:f>
              <c:numCache>
                <c:formatCode>0.00</c:formatCode>
                <c:ptCount val="31"/>
                <c:pt idx="0">
                  <c:v>29.232469791365066</c:v>
                </c:pt>
                <c:pt idx="1">
                  <c:v>28.95915106211417</c:v>
                </c:pt>
                <c:pt idx="2">
                  <c:v>24.868866329866318</c:v>
                </c:pt>
                <c:pt idx="3">
                  <c:v>24.576348026156484</c:v>
                </c:pt>
                <c:pt idx="4">
                  <c:v>23.074220864437073</c:v>
                </c:pt>
                <c:pt idx="5">
                  <c:v>21.722945552612657</c:v>
                </c:pt>
                <c:pt idx="6">
                  <c:v>22.459260164065793</c:v>
                </c:pt>
                <c:pt idx="7">
                  <c:v>20.894929458783885</c:v>
                </c:pt>
                <c:pt idx="8">
                  <c:v>22.426162619578836</c:v>
                </c:pt>
                <c:pt idx="9">
                  <c:v>19.932223619375694</c:v>
                </c:pt>
                <c:pt idx="10">
                  <c:v>19.89605174379161</c:v>
                </c:pt>
                <c:pt idx="11">
                  <c:v>20.194752375752383</c:v>
                </c:pt>
                <c:pt idx="12">
                  <c:v>20.219054423975276</c:v>
                </c:pt>
                <c:pt idx="13">
                  <c:v>20.211543917223608</c:v>
                </c:pt>
                <c:pt idx="14">
                  <c:v>20.245904138936503</c:v>
                </c:pt>
                <c:pt idx="15">
                  <c:v>21.432926970972122</c:v>
                </c:pt>
                <c:pt idx="16">
                  <c:v>20.922703564294896</c:v>
                </c:pt>
                <c:pt idx="17">
                  <c:v>20.823746961505858</c:v>
                </c:pt>
                <c:pt idx="18">
                  <c:v>22.529288917432641</c:v>
                </c:pt>
                <c:pt idx="19">
                  <c:v>22.999450108996417</c:v>
                </c:pt>
                <c:pt idx="20">
                  <c:v>22.999935679239709</c:v>
                </c:pt>
                <c:pt idx="21">
                  <c:v>20.039823028052744</c:v>
                </c:pt>
                <c:pt idx="22">
                  <c:v>19.046000757478787</c:v>
                </c:pt>
                <c:pt idx="23">
                  <c:v>18.891928406828981</c:v>
                </c:pt>
                <c:pt idx="24">
                  <c:v>16.725656854618844</c:v>
                </c:pt>
                <c:pt idx="25">
                  <c:v>18.12520458388585</c:v>
                </c:pt>
                <c:pt idx="26">
                  <c:v>18.695787100127333</c:v>
                </c:pt>
                <c:pt idx="27">
                  <c:v>16.939862719866863</c:v>
                </c:pt>
                <c:pt idx="28">
                  <c:v>18.220204859694498</c:v>
                </c:pt>
                <c:pt idx="29">
                  <c:v>17.0136981839943</c:v>
                </c:pt>
                <c:pt idx="30">
                  <c:v>18.637621663253704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D6-4C14-8468-0A5195FE3DC5}"/>
            </c:ext>
          </c:extLst>
        </c:ser>
        <c:ser>
          <c:idx val="2"/>
          <c:order val="2"/>
          <c:tx>
            <c:strRef>
              <c:f>'NEW Summary 1990-2020 N2O'!$A$8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N2O'!$B$8:$AF$8</c:f>
              <c:numCache>
                <c:formatCode>0.00</c:formatCode>
                <c:ptCount val="31"/>
                <c:pt idx="0">
                  <c:v>12.785165626478568</c:v>
                </c:pt>
                <c:pt idx="1">
                  <c:v>12.872007448903425</c:v>
                </c:pt>
                <c:pt idx="2">
                  <c:v>11.063494067716084</c:v>
                </c:pt>
                <c:pt idx="3">
                  <c:v>11.610568819429751</c:v>
                </c:pt>
                <c:pt idx="4">
                  <c:v>11.625150715967257</c:v>
                </c:pt>
                <c:pt idx="5">
                  <c:v>11.816589939728216</c:v>
                </c:pt>
                <c:pt idx="6">
                  <c:v>12.431169734873928</c:v>
                </c:pt>
                <c:pt idx="7">
                  <c:v>12.788949460372464</c:v>
                </c:pt>
                <c:pt idx="8">
                  <c:v>13.450966212190327</c:v>
                </c:pt>
                <c:pt idx="9">
                  <c:v>13.659666840960995</c:v>
                </c:pt>
                <c:pt idx="10">
                  <c:v>15.878306530968725</c:v>
                </c:pt>
                <c:pt idx="11">
                  <c:v>16.483429595658222</c:v>
                </c:pt>
                <c:pt idx="12">
                  <c:v>15.73500814987384</c:v>
                </c:pt>
                <c:pt idx="13">
                  <c:v>16.245582816495549</c:v>
                </c:pt>
                <c:pt idx="14">
                  <c:v>17.530353841363425</c:v>
                </c:pt>
                <c:pt idx="15">
                  <c:v>19.841023168627252</c:v>
                </c:pt>
                <c:pt idx="16">
                  <c:v>18.575867989531464</c:v>
                </c:pt>
                <c:pt idx="17">
                  <c:v>17.977817691635977</c:v>
                </c:pt>
                <c:pt idx="18">
                  <c:v>16.649040773000294</c:v>
                </c:pt>
                <c:pt idx="19">
                  <c:v>13.804727926127971</c:v>
                </c:pt>
                <c:pt idx="20">
                  <c:v>14.391592550076954</c:v>
                </c:pt>
                <c:pt idx="21">
                  <c:v>12.268242829713904</c:v>
                </c:pt>
                <c:pt idx="22">
                  <c:v>11.261852620466186</c:v>
                </c:pt>
                <c:pt idx="23">
                  <c:v>11.601908123310697</c:v>
                </c:pt>
                <c:pt idx="24">
                  <c:v>13.380923630039456</c:v>
                </c:pt>
                <c:pt idx="25">
                  <c:v>13.342407801544994</c:v>
                </c:pt>
                <c:pt idx="26">
                  <c:v>12.965401101898417</c:v>
                </c:pt>
                <c:pt idx="27">
                  <c:v>13.828830317473191</c:v>
                </c:pt>
                <c:pt idx="28">
                  <c:v>14.351959990919978</c:v>
                </c:pt>
                <c:pt idx="29">
                  <c:v>13.438316295664125</c:v>
                </c:pt>
                <c:pt idx="30">
                  <c:v>12.914628476017223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D6-4C14-8468-0A5195FE3DC5}"/>
            </c:ext>
          </c:extLst>
        </c:ser>
        <c:ser>
          <c:idx val="3"/>
          <c:order val="3"/>
          <c:tx>
            <c:strRef>
              <c:f>'NEW Summary 1990-2020 N2O'!$A$9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N2O'!$B$9:$AF$9</c:f>
              <c:numCache>
                <c:formatCode>0.00</c:formatCode>
                <c:ptCount val="31"/>
                <c:pt idx="0">
                  <c:v>2.1821642790366513</c:v>
                </c:pt>
                <c:pt idx="1">
                  <c:v>2.171787776337915</c:v>
                </c:pt>
                <c:pt idx="2">
                  <c:v>2.1131416985461478</c:v>
                </c:pt>
                <c:pt idx="3">
                  <c:v>2.0233829364682596</c:v>
                </c:pt>
                <c:pt idx="4">
                  <c:v>2.1956264742801426</c:v>
                </c:pt>
                <c:pt idx="5">
                  <c:v>2.1303674475238705</c:v>
                </c:pt>
                <c:pt idx="6">
                  <c:v>1.8394876184884632</c:v>
                </c:pt>
                <c:pt idx="7">
                  <c:v>1.820003304982172</c:v>
                </c:pt>
                <c:pt idx="8">
                  <c:v>1.7208090417092501</c:v>
                </c:pt>
                <c:pt idx="9">
                  <c:v>1.7469146598853529</c:v>
                </c:pt>
                <c:pt idx="10">
                  <c:v>1.6823966051188028</c:v>
                </c:pt>
                <c:pt idx="11">
                  <c:v>1.6115325555922519</c:v>
                </c:pt>
                <c:pt idx="12">
                  <c:v>1.5222000002576566</c:v>
                </c:pt>
                <c:pt idx="13">
                  <c:v>1.9390101184236896</c:v>
                </c:pt>
                <c:pt idx="14">
                  <c:v>1.7925489830541901</c:v>
                </c:pt>
                <c:pt idx="15">
                  <c:v>1.8057131859390756</c:v>
                </c:pt>
                <c:pt idx="16">
                  <c:v>1.7369529826206054</c:v>
                </c:pt>
                <c:pt idx="17">
                  <c:v>1.8584808205843903</c:v>
                </c:pt>
                <c:pt idx="18">
                  <c:v>2.1335100995416929</c:v>
                </c:pt>
                <c:pt idx="19">
                  <c:v>1.2184223556943319</c:v>
                </c:pt>
                <c:pt idx="20">
                  <c:v>1.0785893340389996</c:v>
                </c:pt>
                <c:pt idx="21">
                  <c:v>1.1620256316124433</c:v>
                </c:pt>
                <c:pt idx="22">
                  <c:v>1.2738144163859566</c:v>
                </c:pt>
                <c:pt idx="23">
                  <c:v>1.407766662932362</c:v>
                </c:pt>
                <c:pt idx="24">
                  <c:v>1.3619573206788962</c:v>
                </c:pt>
                <c:pt idx="25">
                  <c:v>1.1980848838774003</c:v>
                </c:pt>
                <c:pt idx="26">
                  <c:v>1.048304026951516</c:v>
                </c:pt>
                <c:pt idx="27">
                  <c:v>0.9763248924484047</c:v>
                </c:pt>
                <c:pt idx="28">
                  <c:v>1.113787756496422</c:v>
                </c:pt>
                <c:pt idx="29">
                  <c:v>1.0975586758427449</c:v>
                </c:pt>
                <c:pt idx="30">
                  <c:v>1.1217194573652487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D6-4C14-8468-0A5195FE3DC5}"/>
            </c:ext>
          </c:extLst>
        </c:ser>
        <c:ser>
          <c:idx val="4"/>
          <c:order val="4"/>
          <c:tx>
            <c:strRef>
              <c:f>'NEW Summary 1990-2020 N2O'!$A$10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N2O'!$B$10:$AF$10</c:f>
              <c:numCache>
                <c:formatCode>0.00</c:formatCode>
                <c:ptCount val="31"/>
                <c:pt idx="0">
                  <c:v>2.6516530861912266</c:v>
                </c:pt>
                <c:pt idx="1">
                  <c:v>2.5350284596006789</c:v>
                </c:pt>
                <c:pt idx="2">
                  <c:v>2.1715415287753306</c:v>
                </c:pt>
                <c:pt idx="3">
                  <c:v>2.0619645675281224</c:v>
                </c:pt>
                <c:pt idx="4">
                  <c:v>2.0352303955882922</c:v>
                </c:pt>
                <c:pt idx="5">
                  <c:v>1.848041880249514</c:v>
                </c:pt>
                <c:pt idx="6">
                  <c:v>1.7826656486169139</c:v>
                </c:pt>
                <c:pt idx="7">
                  <c:v>1.6308166938802644</c:v>
                </c:pt>
                <c:pt idx="8">
                  <c:v>1.4465699125864406</c:v>
                </c:pt>
                <c:pt idx="9">
                  <c:v>1.4725316306169471</c:v>
                </c:pt>
                <c:pt idx="10">
                  <c:v>1.4709168424089067</c:v>
                </c:pt>
                <c:pt idx="11">
                  <c:v>1.4695278152352504</c:v>
                </c:pt>
                <c:pt idx="12">
                  <c:v>1.4218814831867796</c:v>
                </c:pt>
                <c:pt idx="13">
                  <c:v>1.3636268460119885</c:v>
                </c:pt>
                <c:pt idx="14">
                  <c:v>1.2874756733296608</c:v>
                </c:pt>
                <c:pt idx="15">
                  <c:v>1.3478140307088551</c:v>
                </c:pt>
                <c:pt idx="16">
                  <c:v>1.2968347855612001</c:v>
                </c:pt>
                <c:pt idx="17">
                  <c:v>1.2518003452170872</c:v>
                </c:pt>
                <c:pt idx="18">
                  <c:v>1.3392616381431757</c:v>
                </c:pt>
                <c:pt idx="19">
                  <c:v>1.5570195034359038</c:v>
                </c:pt>
                <c:pt idx="20">
                  <c:v>1.6064756909535138</c:v>
                </c:pt>
                <c:pt idx="21">
                  <c:v>1.5371380820954776</c:v>
                </c:pt>
                <c:pt idx="22">
                  <c:v>1.5818553778959927</c:v>
                </c:pt>
                <c:pt idx="23">
                  <c:v>1.9409360637462787</c:v>
                </c:pt>
                <c:pt idx="24">
                  <c:v>2.0389955533744155</c:v>
                </c:pt>
                <c:pt idx="25">
                  <c:v>1.7273860942991186</c:v>
                </c:pt>
                <c:pt idx="26">
                  <c:v>2.3343918169782993</c:v>
                </c:pt>
                <c:pt idx="27">
                  <c:v>2.1576674754077367</c:v>
                </c:pt>
                <c:pt idx="28">
                  <c:v>1.9537134701934806</c:v>
                </c:pt>
                <c:pt idx="29">
                  <c:v>1.787747435030917</c:v>
                </c:pt>
                <c:pt idx="30">
                  <c:v>1.8892527191395738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D6-4C14-8468-0A5195FE3DC5}"/>
            </c:ext>
          </c:extLst>
        </c:ser>
        <c:ser>
          <c:idx val="5"/>
          <c:order val="5"/>
          <c:tx>
            <c:strRef>
              <c:f>'NEW Summary 1990-2020 N2O'!$A$11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N2O'!$B$11:$AF$11</c:f>
              <c:numCache>
                <c:formatCode>0.00</c:formatCode>
                <c:ptCount val="31"/>
                <c:pt idx="0">
                  <c:v>69.36944917957274</c:v>
                </c:pt>
                <c:pt idx="1">
                  <c:v>70.69785523242264</c:v>
                </c:pt>
                <c:pt idx="2">
                  <c:v>83.818385166741606</c:v>
                </c:pt>
                <c:pt idx="3">
                  <c:v>101.62637706560751</c:v>
                </c:pt>
                <c:pt idx="4">
                  <c:v>132.70557786967348</c:v>
                </c:pt>
                <c:pt idx="5">
                  <c:v>173.9344587801121</c:v>
                </c:pt>
                <c:pt idx="6">
                  <c:v>259.76823679037693</c:v>
                </c:pt>
                <c:pt idx="7">
                  <c:v>320.14405852859585</c:v>
                </c:pt>
                <c:pt idx="8">
                  <c:v>398.05080473559116</c:v>
                </c:pt>
                <c:pt idx="9">
                  <c:v>178.53139281281861</c:v>
                </c:pt>
                <c:pt idx="10">
                  <c:v>196.16179970105046</c:v>
                </c:pt>
                <c:pt idx="11">
                  <c:v>203.25482735878614</c:v>
                </c:pt>
                <c:pt idx="12">
                  <c:v>198.81440283271479</c:v>
                </c:pt>
                <c:pt idx="13">
                  <c:v>192.71114875704842</c:v>
                </c:pt>
                <c:pt idx="14">
                  <c:v>190.96084385315248</c:v>
                </c:pt>
                <c:pt idx="15">
                  <c:v>187.05629530857433</c:v>
                </c:pt>
                <c:pt idx="16">
                  <c:v>182.52890164845545</c:v>
                </c:pt>
                <c:pt idx="17">
                  <c:v>172.68104821164283</c:v>
                </c:pt>
                <c:pt idx="18">
                  <c:v>131.12388441296272</c:v>
                </c:pt>
                <c:pt idx="19">
                  <c:v>120.67843999270949</c:v>
                </c:pt>
                <c:pt idx="20">
                  <c:v>113.40469382399866</c:v>
                </c:pt>
                <c:pt idx="21">
                  <c:v>112.5800133519333</c:v>
                </c:pt>
                <c:pt idx="22">
                  <c:v>110.60734624383163</c:v>
                </c:pt>
                <c:pt idx="23">
                  <c:v>115.04020693876519</c:v>
                </c:pt>
                <c:pt idx="24">
                  <c:v>119.69948280727816</c:v>
                </c:pt>
                <c:pt idx="25">
                  <c:v>128.15212096012741</c:v>
                </c:pt>
                <c:pt idx="26">
                  <c:v>136.73917081745731</c:v>
                </c:pt>
                <c:pt idx="27">
                  <c:v>136.86967939734319</c:v>
                </c:pt>
                <c:pt idx="28">
                  <c:v>141.78810000443707</c:v>
                </c:pt>
                <c:pt idx="29">
                  <c:v>143.84084099369909</c:v>
                </c:pt>
                <c:pt idx="30">
                  <c:v>122.00595607432012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D6-4C14-8468-0A5195FE3DC5}"/>
            </c:ext>
          </c:extLst>
        </c:ser>
        <c:ser>
          <c:idx val="6"/>
          <c:order val="6"/>
          <c:tx>
            <c:strRef>
              <c:f>'NEW Summary 1990-2020 N2O'!$A$17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N2O'!$B$17:$AF$17</c:f>
              <c:numCache>
                <c:formatCode>0.00</c:formatCode>
                <c:ptCount val="31"/>
                <c:pt idx="0">
                  <c:v>1026.661852</c:v>
                </c:pt>
                <c:pt idx="1">
                  <c:v>812.51815800000008</c:v>
                </c:pt>
                <c:pt idx="2">
                  <c:v>812.77563000000009</c:v>
                </c:pt>
                <c:pt idx="3">
                  <c:v>812.95085400000005</c:v>
                </c:pt>
                <c:pt idx="4">
                  <c:v>813.05634600000008</c:v>
                </c:pt>
                <c:pt idx="5">
                  <c:v>813.19402200000002</c:v>
                </c:pt>
                <c:pt idx="6">
                  <c:v>813.41573400000004</c:v>
                </c:pt>
                <c:pt idx="7">
                  <c:v>813.75724200000002</c:v>
                </c:pt>
                <c:pt idx="8">
                  <c:v>814.1041140000001</c:v>
                </c:pt>
                <c:pt idx="9">
                  <c:v>814.44830400000001</c:v>
                </c:pt>
                <c:pt idx="10">
                  <c:v>814.87653000000012</c:v>
                </c:pt>
                <c:pt idx="11">
                  <c:v>596.12396799999999</c:v>
                </c:pt>
                <c:pt idx="12">
                  <c:v>315.88476800000001</c:v>
                </c:pt>
                <c:pt idx="13">
                  <c:v>35.580306</c:v>
                </c:pt>
                <c:pt idx="14">
                  <c:v>36.164088</c:v>
                </c:pt>
                <c:pt idx="15">
                  <c:v>36.956172000000002</c:v>
                </c:pt>
                <c:pt idx="16">
                  <c:v>37.842125999999993</c:v>
                </c:pt>
                <c:pt idx="17">
                  <c:v>39.119652000000002</c:v>
                </c:pt>
                <c:pt idx="18">
                  <c:v>40.096794000000003</c:v>
                </c:pt>
                <c:pt idx="19">
                  <c:v>40.528595999999993</c:v>
                </c:pt>
                <c:pt idx="20">
                  <c:v>40.719912000000008</c:v>
                </c:pt>
                <c:pt idx="21">
                  <c:v>40.899605999999991</c:v>
                </c:pt>
                <c:pt idx="22">
                  <c:v>40.993475999999994</c:v>
                </c:pt>
                <c:pt idx="23">
                  <c:v>41.062314000000001</c:v>
                </c:pt>
                <c:pt idx="24">
                  <c:v>41.209824000000005</c:v>
                </c:pt>
                <c:pt idx="25">
                  <c:v>41.440475999999997</c:v>
                </c:pt>
                <c:pt idx="26">
                  <c:v>42.571073099999992</c:v>
                </c:pt>
                <c:pt idx="27">
                  <c:v>42.774073680000001</c:v>
                </c:pt>
                <c:pt idx="28">
                  <c:v>42.977074260000002</c:v>
                </c:pt>
                <c:pt idx="29">
                  <c:v>43.998209999999993</c:v>
                </c:pt>
                <c:pt idx="30">
                  <c:v>44.497955999999995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D6-4C14-8468-0A5195FE3DC5}"/>
            </c:ext>
          </c:extLst>
        </c:ser>
        <c:ser>
          <c:idx val="7"/>
          <c:order val="7"/>
          <c:tx>
            <c:strRef>
              <c:f>'NEW Summary 1990-2020 N2O'!$A$23:$B$23</c:f>
              <c:strCache>
                <c:ptCount val="2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N2O'!$B$23:$AF$23</c:f>
              <c:numCache>
                <c:formatCode>0.00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7-43D6-4C14-8468-0A5195FE3DC5}"/>
            </c:ext>
          </c:extLst>
        </c:ser>
        <c:ser>
          <c:idx val="8"/>
          <c:order val="8"/>
          <c:tx>
            <c:strRef>
              <c:f>'NEW Summary 1990-2020 N2O'!$A$24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N2O'!$B$24:$AF$24</c:f>
              <c:numCache>
                <c:formatCode>0.00</c:formatCode>
                <c:ptCount val="31"/>
                <c:pt idx="0">
                  <c:v>6378.3046637208117</c:v>
                </c:pt>
                <c:pt idx="1">
                  <c:v>6365.5211122895407</c:v>
                </c:pt>
                <c:pt idx="2">
                  <c:v>6290.3881071432897</c:v>
                </c:pt>
                <c:pt idx="3">
                  <c:v>6408.8679889446466</c:v>
                </c:pt>
                <c:pt idx="4">
                  <c:v>6656.6631868038676</c:v>
                </c:pt>
                <c:pt idx="5">
                  <c:v>6931.2154707877989</c:v>
                </c:pt>
                <c:pt idx="6">
                  <c:v>6963.9988978203046</c:v>
                </c:pt>
                <c:pt idx="7">
                  <c:v>6812.5825473328259</c:v>
                </c:pt>
                <c:pt idx="8">
                  <c:v>7171.6302058163064</c:v>
                </c:pt>
                <c:pt idx="9">
                  <c:v>7161.7563417297652</c:v>
                </c:pt>
                <c:pt idx="10">
                  <c:v>6842.8501144477868</c:v>
                </c:pt>
                <c:pt idx="11">
                  <c:v>6567.6805361440556</c:v>
                </c:pt>
                <c:pt idx="12">
                  <c:v>6509.6698591781478</c:v>
                </c:pt>
                <c:pt idx="13">
                  <c:v>6684.2385656933056</c:v>
                </c:pt>
                <c:pt idx="14">
                  <c:v>6562.9572572120469</c:v>
                </c:pt>
                <c:pt idx="15">
                  <c:v>6425.1308753187586</c:v>
                </c:pt>
                <c:pt idx="16">
                  <c:v>6210.3610558970313</c:v>
                </c:pt>
                <c:pt idx="17">
                  <c:v>5964.2828598091273</c:v>
                </c:pt>
                <c:pt idx="18">
                  <c:v>5926.5580842048976</c:v>
                </c:pt>
                <c:pt idx="19">
                  <c:v>5754.3581586290602</c:v>
                </c:pt>
                <c:pt idx="20">
                  <c:v>5997.8781869515797</c:v>
                </c:pt>
                <c:pt idx="21">
                  <c:v>5590.5358718140387</c:v>
                </c:pt>
                <c:pt idx="22">
                  <c:v>5832.8054123232632</c:v>
                </c:pt>
                <c:pt idx="23">
                  <c:v>6252.6379265837277</c:v>
                </c:pt>
                <c:pt idx="24">
                  <c:v>5976.9149509282715</c:v>
                </c:pt>
                <c:pt idx="25">
                  <c:v>6034.6608354388327</c:v>
                </c:pt>
                <c:pt idx="26">
                  <c:v>6108.4227772622489</c:v>
                </c:pt>
                <c:pt idx="27">
                  <c:v>6439.6796238554107</c:v>
                </c:pt>
                <c:pt idx="28">
                  <c:v>6778.4708568732085</c:v>
                </c:pt>
                <c:pt idx="29">
                  <c:v>6379.351051231878</c:v>
                </c:pt>
                <c:pt idx="30">
                  <c:v>6416.0359286285793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D6-4C14-8468-0A5195FE3DC5}"/>
            </c:ext>
          </c:extLst>
        </c:ser>
        <c:ser>
          <c:idx val="9"/>
          <c:order val="9"/>
          <c:tx>
            <c:strRef>
              <c:f>'NEW Summary 1990-2020 N2O'!$A$32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1990-2020 N2O'!$B$1:$AF$1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N2O'!$B$32:$AF$32</c:f>
              <c:numCache>
                <c:formatCode>0.00</c:formatCode>
                <c:ptCount val="31"/>
                <c:pt idx="0">
                  <c:v>76.241016693077626</c:v>
                </c:pt>
                <c:pt idx="1">
                  <c:v>76.010668826771052</c:v>
                </c:pt>
                <c:pt idx="2">
                  <c:v>77.305443961614571</c:v>
                </c:pt>
                <c:pt idx="3">
                  <c:v>77.068014748616747</c:v>
                </c:pt>
                <c:pt idx="4">
                  <c:v>75.308050266975414</c:v>
                </c:pt>
                <c:pt idx="5">
                  <c:v>74.282086935767467</c:v>
                </c:pt>
                <c:pt idx="6">
                  <c:v>74.784274603923905</c:v>
                </c:pt>
                <c:pt idx="7">
                  <c:v>76.089860110084601</c:v>
                </c:pt>
                <c:pt idx="8">
                  <c:v>78.794513118319813</c:v>
                </c:pt>
                <c:pt idx="9">
                  <c:v>81.860690516197053</c:v>
                </c:pt>
                <c:pt idx="10">
                  <c:v>83.681370258819371</c:v>
                </c:pt>
                <c:pt idx="11">
                  <c:v>88.136160632272421</c:v>
                </c:pt>
                <c:pt idx="12">
                  <c:v>91.147140042480828</c:v>
                </c:pt>
                <c:pt idx="13">
                  <c:v>94.162478235597106</c:v>
                </c:pt>
                <c:pt idx="14">
                  <c:v>93.788672931997311</c:v>
                </c:pt>
                <c:pt idx="15">
                  <c:v>96.783179712169272</c:v>
                </c:pt>
                <c:pt idx="16">
                  <c:v>98.087806601090449</c:v>
                </c:pt>
                <c:pt idx="17">
                  <c:v>98.207283658644613</c:v>
                </c:pt>
                <c:pt idx="18">
                  <c:v>101.17268365703589</c:v>
                </c:pt>
                <c:pt idx="19">
                  <c:v>103.27554086736131</c:v>
                </c:pt>
                <c:pt idx="20">
                  <c:v>114.1107139434426</c:v>
                </c:pt>
                <c:pt idx="21">
                  <c:v>115.2937599273141</c:v>
                </c:pt>
                <c:pt idx="22">
                  <c:v>112.04677395246676</c:v>
                </c:pt>
                <c:pt idx="23">
                  <c:v>112.25208299413086</c:v>
                </c:pt>
                <c:pt idx="24">
                  <c:v>115.14349221345265</c:v>
                </c:pt>
                <c:pt idx="25">
                  <c:v>112.07616323946692</c:v>
                </c:pt>
                <c:pt idx="26">
                  <c:v>119.06006946527172</c:v>
                </c:pt>
                <c:pt idx="27">
                  <c:v>121.41505841184573</c:v>
                </c:pt>
                <c:pt idx="28">
                  <c:v>121.15062007190681</c:v>
                </c:pt>
                <c:pt idx="29">
                  <c:v>124.77995124735425</c:v>
                </c:pt>
                <c:pt idx="30">
                  <c:v>125.95966617343423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D6-4C14-8468-0A5195FE3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477568"/>
        <c:axId val="228479360"/>
      </c:barChart>
      <c:catAx>
        <c:axId val="2284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8479360"/>
        <c:crosses val="autoZero"/>
        <c:auto val="1"/>
        <c:lblAlgn val="ctr"/>
        <c:lblOffset val="100"/>
        <c:noMultiLvlLbl val="0"/>
      </c:catAx>
      <c:valAx>
        <c:axId val="228479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8477568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2020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144048942837025"/>
                  <c:y val="-2.00501574549900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9C-4594-96D5-78B937BC28A3}"/>
                </c:ext>
              </c:extLst>
            </c:dLbl>
            <c:dLbl>
              <c:idx val="1"/>
              <c:layout>
                <c:manualLayout>
                  <c:x val="0.21296462921510073"/>
                  <c:y val="2.028083044978027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9C-4594-96D5-78B937BC28A3}"/>
                </c:ext>
              </c:extLst>
            </c:dLbl>
            <c:dLbl>
              <c:idx val="2"/>
              <c:layout>
                <c:manualLayout>
                  <c:x val="-0.51668340795632717"/>
                  <c:y val="0.252192141540228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9C-4594-96D5-78B937BC28A3}"/>
                </c:ext>
              </c:extLst>
            </c:dLbl>
            <c:dLbl>
              <c:idx val="3"/>
              <c:layout>
                <c:manualLayout>
                  <c:x val="-0.52553993190992643"/>
                  <c:y val="0.4362157982666707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7639810023367"/>
                      <c:h val="9.10795529904973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79C-4594-96D5-78B937BC28A3}"/>
                </c:ext>
              </c:extLst>
            </c:dLbl>
            <c:dLbl>
              <c:idx val="4"/>
              <c:layout>
                <c:manualLayout>
                  <c:x val="0.28392074304215942"/>
                  <c:y val="0.3938413179038354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9C-4594-96D5-78B937BC28A3}"/>
                </c:ext>
              </c:extLst>
            </c:dLbl>
            <c:dLbl>
              <c:idx val="5"/>
              <c:layout>
                <c:manualLayout>
                  <c:x val="0.19558375840940143"/>
                  <c:y val="0.1028663186716205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9C-4594-96D5-78B937BC28A3}"/>
                </c:ext>
              </c:extLst>
            </c:dLbl>
            <c:dLbl>
              <c:idx val="6"/>
              <c:layout>
                <c:manualLayout>
                  <c:x val="0.2295325074712582"/>
                  <c:y val="0.24188832920358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9C-4594-96D5-78B937BC28A3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9C-4594-96D5-78B937BC28A3}"/>
                </c:ext>
              </c:extLst>
            </c:dLbl>
            <c:dLbl>
              <c:idx val="8"/>
              <c:layout>
                <c:manualLayout>
                  <c:x val="-0.12714140882042388"/>
                  <c:y val="-8.29612810231553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9C-4594-96D5-78B937BC28A3}"/>
                </c:ext>
              </c:extLst>
            </c:dLbl>
            <c:dLbl>
              <c:idx val="9"/>
              <c:layout>
                <c:manualLayout>
                  <c:x val="-0.25079573710207886"/>
                  <c:y val="4.52800795391534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9C-4594-96D5-78B937BC28A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N2O'!$A$2,'NEW Summary 1990-2020 N2O'!$A$7,'NEW Summary 1990-2020 N2O'!$A$8,'NEW Summary 1990-2020 N2O'!$A$9,'NEW Summary 1990-2020 N2O'!$A$10,'NEW Summary 1990-2020 N2O'!$A$11,'NEW Summary 1990-2020 N2O'!$A$17,'NEW Summary 1990-2020 N2O'!$A$23,'NEW Summary 1990-2020 N2O'!$A$24,'NEW Summary 1990-2020 N2O'!$A$32)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N2O'!$AF$2,'NEW Summary 1990-2020 N2O'!$AF$7,'NEW Summary 1990-2020 N2O'!$AF$8,'NEW Summary 1990-2020 N2O'!$AF$9,'NEW Summary 1990-2020 N2O'!$AF$10,'NEW Summary 1990-2020 N2O'!$AF$11,'NEW Summary 1990-2020 N2O'!$AF$17,'NEW Summary 1990-2020 N2O'!$AF$23,'NEW Summary 1990-2020 N2O'!$AF$24,'NEW Summary 1990-2020 N2O'!$AF$32)</c:f>
              <c:numCache>
                <c:formatCode>0.00</c:formatCode>
                <c:ptCount val="10"/>
                <c:pt idx="0">
                  <c:v>123.77541977535171</c:v>
                </c:pt>
                <c:pt idx="1">
                  <c:v>18.637621663253704</c:v>
                </c:pt>
                <c:pt idx="2">
                  <c:v>12.914628476017223</c:v>
                </c:pt>
                <c:pt idx="3">
                  <c:v>1.1217194573652487</c:v>
                </c:pt>
                <c:pt idx="4">
                  <c:v>1.8892527191395738</c:v>
                </c:pt>
                <c:pt idx="5">
                  <c:v>122.00595607432012</c:v>
                </c:pt>
                <c:pt idx="6">
                  <c:v>44.497955999999995</c:v>
                </c:pt>
                <c:pt idx="8">
                  <c:v>6416.0359286285793</c:v>
                </c:pt>
                <c:pt idx="9">
                  <c:v>125.95966617343423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9C-4594-96D5-78B937BC2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2020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'NEW Summary 1990-2020 GHG'!$AF$1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5.1981802821697782E-3"/>
                  <c:y val="-2.005012847869729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C9-4F26-8C1E-7C31CB87D866}"/>
                </c:ext>
              </c:extLst>
            </c:dLbl>
            <c:dLbl>
              <c:idx val="1"/>
              <c:layout>
                <c:manualLayout>
                  <c:x val="5.1981802821697782E-3"/>
                  <c:y val="-1.80451156308275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9-4F26-8C1E-7C31CB87D866}"/>
                </c:ext>
              </c:extLst>
            </c:dLbl>
            <c:dLbl>
              <c:idx val="2"/>
              <c:layout>
                <c:manualLayout>
                  <c:x val="1.5594540846509334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C9-4F26-8C1E-7C31CB87D866}"/>
                </c:ext>
              </c:extLst>
            </c:dLbl>
            <c:dLbl>
              <c:idx val="3"/>
              <c:layout>
                <c:manualLayout>
                  <c:x val="5.1981802821697782E-3"/>
                  <c:y val="-8.020051391478842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9-4F26-8C1E-7C31CB87D866}"/>
                </c:ext>
              </c:extLst>
            </c:dLbl>
            <c:dLbl>
              <c:idx val="4"/>
              <c:layout>
                <c:manualLayout>
                  <c:x val="-3.4654535214465182E-2"/>
                  <c:y val="3.80952441095248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C9-4F26-8C1E-7C31CB87D866}"/>
                </c:ext>
              </c:extLst>
            </c:dLbl>
            <c:dLbl>
              <c:idx val="5"/>
              <c:layout>
                <c:manualLayout>
                  <c:x val="-2.5436522305721763E-2"/>
                  <c:y val="1.198501778406772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C9-4F26-8C1E-7C31CB87D866}"/>
                </c:ext>
              </c:extLst>
            </c:dLbl>
            <c:dLbl>
              <c:idx val="6"/>
              <c:layout>
                <c:manualLayout>
                  <c:x val="0"/>
                  <c:y val="1.39974626993846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C9-4F26-8C1E-7C31CB87D866}"/>
                </c:ext>
              </c:extLst>
            </c:dLbl>
            <c:dLbl>
              <c:idx val="7"/>
              <c:layout>
                <c:manualLayout>
                  <c:x val="-3.3161570605291318E-2"/>
                  <c:y val="-2.003511201273124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1C9-4F26-8C1E-7C31CB87D866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C9-4F26-8C1E-7C31CB87D866}"/>
                </c:ext>
              </c:extLst>
            </c:dLbl>
            <c:dLbl>
              <c:idx val="9"/>
              <c:layout>
                <c:manualLayout>
                  <c:x val="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C9-4F26-8C1E-7C31CB87D8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GHG'!$A$2,'NEW Summary 1990-2020 GHG'!$A$7,'NEW Summary 1990-2020 GHG'!$A$8,'NEW Summary 1990-2020 GHG'!$A$9,'NEW Summary 1990-2020 GHG'!$A$10,'NEW Summary 1990-2020 GHG'!$A$11,'NEW Summary 1990-2020 GHG'!$A$17,'NEW Summary 1990-2020 GHG'!$A$23,'NEW Summary 1990-2020 GHG'!$A$24,'NEW Summary 1990-2020 GHG'!$A$32)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GHG'!$AF$2,'NEW Summary 1990-2020 GHG'!$AF$7,'NEW Summary 1990-2020 GHG'!$AF$8,'NEW Summary 1990-2020 GHG'!$AF$9,'NEW Summary 1990-2020 GHG'!$AF$10,'NEW Summary 1990-2020 GHG'!$AF$11,'NEW Summary 1990-2020 GHG'!$AF$17,'NEW Summary 1990-2020 GHG'!$AF$23,'NEW Summary 1990-2020 GHG'!$AF$24,'NEW Summary 1990-2020 GHG'!$AF$32)</c:f>
              <c:numCache>
                <c:formatCode>0.00</c:formatCode>
                <c:ptCount val="10"/>
                <c:pt idx="0">
                  <c:v>8683.1317414125097</c:v>
                </c:pt>
                <c:pt idx="1">
                  <c:v>7119.136575812111</c:v>
                </c:pt>
                <c:pt idx="2">
                  <c:v>4521.9877873930955</c:v>
                </c:pt>
                <c:pt idx="3">
                  <c:v>936.73071926819171</c:v>
                </c:pt>
                <c:pt idx="4">
                  <c:v>896.08761367765908</c:v>
                </c:pt>
                <c:pt idx="5">
                  <c:v>10304.356375832454</c:v>
                </c:pt>
                <c:pt idx="6">
                  <c:v>2112.8208671333891</c:v>
                </c:pt>
                <c:pt idx="7">
                  <c:v>785.47905100685261</c:v>
                </c:pt>
                <c:pt idx="8">
                  <c:v>21432.321187320838</c:v>
                </c:pt>
                <c:pt idx="9">
                  <c:v>906.70888674548132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C9-4F26-8C1E-7C31CB87D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4425539006275495"/>
                  <c:y val="-1.1050778850877387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99-4245-9B42-5A64A5E781A9}"/>
                </c:ext>
              </c:extLst>
            </c:dLbl>
            <c:dLbl>
              <c:idx val="1"/>
              <c:layout>
                <c:manualLayout>
                  <c:x val="0.19367744476369592"/>
                  <c:y val="2.282502838056241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99-4245-9B42-5A64A5E781A9}"/>
                </c:ext>
              </c:extLst>
            </c:dLbl>
            <c:dLbl>
              <c:idx val="2"/>
              <c:layout>
                <c:manualLayout>
                  <c:x val="-0.46355850402996657"/>
                  <c:y val="0.301564000125967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99-4245-9B42-5A64A5E781A9}"/>
                </c:ext>
              </c:extLst>
            </c:dLbl>
            <c:dLbl>
              <c:idx val="3"/>
              <c:layout>
                <c:manualLayout>
                  <c:x val="-0.46370751932751814"/>
                  <c:y val="0.4240075391842059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99-4245-9B42-5A64A5E781A9}"/>
                </c:ext>
              </c:extLst>
            </c:dLbl>
            <c:dLbl>
              <c:idx val="4"/>
              <c:layout>
                <c:manualLayout>
                  <c:x val="0.32820424239530466"/>
                  <c:y val="0.4730270562203742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99-4245-9B42-5A64A5E781A9}"/>
                </c:ext>
              </c:extLst>
            </c:dLbl>
            <c:dLbl>
              <c:idx val="5"/>
              <c:layout>
                <c:manualLayout>
                  <c:x val="0.29424326599090178"/>
                  <c:y val="0.1647448494394533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99-4245-9B42-5A64A5E781A9}"/>
                </c:ext>
              </c:extLst>
            </c:dLbl>
            <c:dLbl>
              <c:idx val="6"/>
              <c:layout>
                <c:manualLayout>
                  <c:x val="0.10646136571662003"/>
                  <c:y val="4.276930968670991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99-4245-9B42-5A64A5E781A9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99-4245-9B42-5A64A5E781A9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99-4245-9B42-5A64A5E781A9}"/>
                </c:ext>
              </c:extLst>
            </c:dLbl>
            <c:dLbl>
              <c:idx val="9"/>
              <c:layout>
                <c:manualLayout>
                  <c:x val="-0.29833096625263822"/>
                  <c:y val="7.361078388957439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99-4245-9B42-5A64A5E781A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N2O'!$A$2,'NEW Summary 1990-2020 N2O'!$A$7,'NEW Summary 1990-2020 N2O'!$A$8,'NEW Summary 1990-2020 N2O'!$A$9,'NEW Summary 1990-2020 N2O'!$A$10,'NEW Summary 1990-2020 N2O'!$A$11,'NEW Summary 1990-2020 N2O'!$A$17,'NEW Summary 1990-2020 N2O'!$A$23,'NEW Summary 1990-2020 N2O'!$A$24,'NEW Summary 1990-2020 N2O'!$A$32)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N2O'!$B$2,'NEW Summary 1990-2020 N2O'!$B$7,'NEW Summary 1990-2020 N2O'!$B$8,'NEW Summary 1990-2020 N2O'!$B$9,'NEW Summary 1990-2020 N2O'!$B$10,'NEW Summary 1990-2020 N2O'!$B$11,'NEW Summary 1990-2020 N2O'!$B$17,'NEW Summary 1990-2020 N2O'!$B$23,'NEW Summary 1990-2020 N2O'!$B$24,'NEW Summary 1990-2020 N2O'!$B$32)</c:f>
              <c:numCache>
                <c:formatCode>0.00</c:formatCode>
                <c:ptCount val="10"/>
                <c:pt idx="0">
                  <c:v>71.495846513999325</c:v>
                </c:pt>
                <c:pt idx="1">
                  <c:v>29.232469791365066</c:v>
                </c:pt>
                <c:pt idx="2">
                  <c:v>12.785165626478568</c:v>
                </c:pt>
                <c:pt idx="3">
                  <c:v>2.1821642790366513</c:v>
                </c:pt>
                <c:pt idx="4">
                  <c:v>2.6516530861912266</c:v>
                </c:pt>
                <c:pt idx="5">
                  <c:v>69.36944917957274</c:v>
                </c:pt>
                <c:pt idx="6">
                  <c:v>1026.661852</c:v>
                </c:pt>
                <c:pt idx="8">
                  <c:v>6378.3046637208117</c:v>
                </c:pt>
                <c:pt idx="9">
                  <c:v>76.241016693077626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999-4245-9B42-5A64A5E78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061969248051054E-2"/>
          <c:y val="3.2949149716677478E-2"/>
          <c:w val="0.9120189289655262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'NON-ETS &amp; ETS'!$A$2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'NON-ETS &amp; ETS'!$B$1:$AF$1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ETS'!$B$2:$AF$2</c:f>
              <c:numCache>
                <c:formatCode>0.00</c:formatCode>
                <c:ptCount val="31"/>
                <c:pt idx="15">
                  <c:v>15719.021411847914</c:v>
                </c:pt>
                <c:pt idx="16">
                  <c:v>14959.151681255073</c:v>
                </c:pt>
                <c:pt idx="17">
                  <c:v>14458.892999221416</c:v>
                </c:pt>
                <c:pt idx="18">
                  <c:v>14555.154855455741</c:v>
                </c:pt>
                <c:pt idx="19">
                  <c:v>12972.031248500442</c:v>
                </c:pt>
                <c:pt idx="20">
                  <c:v>13227.937453998806</c:v>
                </c:pt>
                <c:pt idx="21">
                  <c:v>11824.35745980615</c:v>
                </c:pt>
                <c:pt idx="22">
                  <c:v>12593.824698066823</c:v>
                </c:pt>
                <c:pt idx="23">
                  <c:v>11198.169341650571</c:v>
                </c:pt>
                <c:pt idx="24">
                  <c:v>10972.469162066225</c:v>
                </c:pt>
                <c:pt idx="25">
                  <c:v>11578.438382912645</c:v>
                </c:pt>
                <c:pt idx="26">
                  <c:v>12324.082788083524</c:v>
                </c:pt>
                <c:pt idx="27">
                  <c:v>11348.198539847215</c:v>
                </c:pt>
                <c:pt idx="28">
                  <c:v>9834.2578180070468</c:v>
                </c:pt>
                <c:pt idx="29">
                  <c:v>8603.2138408367191</c:v>
                </c:pt>
                <c:pt idx="30">
                  <c:v>7952.345319434231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6-49D2-B9FE-0B67DF70C19C}"/>
            </c:ext>
          </c:extLst>
        </c:ser>
        <c:ser>
          <c:idx val="1"/>
          <c:order val="1"/>
          <c:tx>
            <c:strRef>
              <c:f>'NON-ETS &amp; ETS'!$A$7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'NON-ETS &amp; ETS'!$B$1:$AF$1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ETS'!$B$7:$AF$7</c:f>
              <c:numCache>
                <c:formatCode>0.00</c:formatCode>
                <c:ptCount val="31"/>
                <c:pt idx="15">
                  <c:v>12.278</c:v>
                </c:pt>
                <c:pt idx="16">
                  <c:v>13.089</c:v>
                </c:pt>
                <c:pt idx="17">
                  <c:v>10.417243245727319</c:v>
                </c:pt>
                <c:pt idx="18">
                  <c:v>8.3070047782178875</c:v>
                </c:pt>
                <c:pt idx="19">
                  <c:v>6.8478554607194972</c:v>
                </c:pt>
                <c:pt idx="20">
                  <c:v>3.6471999415289922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6-49D2-B9FE-0B67DF70C19C}"/>
            </c:ext>
          </c:extLst>
        </c:ser>
        <c:ser>
          <c:idx val="2"/>
          <c:order val="2"/>
          <c:tx>
            <c:strRef>
              <c:f>'NON-ETS &amp; ETS'!$A$8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'NON-ETS &amp; ETS'!$B$1:$AF$1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ETS'!$B$8:$AF$8</c:f>
              <c:numCache>
                <c:formatCode>0.00</c:formatCode>
                <c:ptCount val="31"/>
                <c:pt idx="15">
                  <c:v>4042.0727961973371</c:v>
                </c:pt>
                <c:pt idx="16">
                  <c:v>4123.9908570655425</c:v>
                </c:pt>
                <c:pt idx="17">
                  <c:v>4122.0106194276887</c:v>
                </c:pt>
                <c:pt idx="18">
                  <c:v>3482.4003175765129</c:v>
                </c:pt>
                <c:pt idx="19">
                  <c:v>2716.5159229903684</c:v>
                </c:pt>
                <c:pt idx="20">
                  <c:v>2786.5860440435677</c:v>
                </c:pt>
                <c:pt idx="21">
                  <c:v>2728.9974418322449</c:v>
                </c:pt>
                <c:pt idx="22">
                  <c:v>2826.1718034744608</c:v>
                </c:pt>
                <c:pt idx="23">
                  <c:v>3156.2521151593978</c:v>
                </c:pt>
                <c:pt idx="24">
                  <c:v>3307.1907811662277</c:v>
                </c:pt>
                <c:pt idx="25">
                  <c:v>3381.3059166632515</c:v>
                </c:pt>
                <c:pt idx="26">
                  <c:v>3403.4662263405648</c:v>
                </c:pt>
                <c:pt idx="27">
                  <c:v>3461.9832526558444</c:v>
                </c:pt>
                <c:pt idx="28">
                  <c:v>3524.7969468818064</c:v>
                </c:pt>
                <c:pt idx="29">
                  <c:v>3450.6214636607015</c:v>
                </c:pt>
                <c:pt idx="30">
                  <c:v>3380.0091769614169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6-49D2-B9FE-0B67DF70C19C}"/>
            </c:ext>
          </c:extLst>
        </c:ser>
        <c:ser>
          <c:idx val="3"/>
          <c:order val="3"/>
          <c:tx>
            <c:strRef>
              <c:f>'NON-ETS &amp; ETS'!$A$9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'NON-ETS &amp; ETS'!$B$1:$AF$1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ETS'!$B$9:$AF$9</c:f>
              <c:numCache>
                <c:formatCode>0.00</c:formatCode>
                <c:ptCount val="31"/>
                <c:pt idx="15">
                  <c:v>64.926000000000002</c:v>
                </c:pt>
                <c:pt idx="16">
                  <c:v>63.868406999999998</c:v>
                </c:pt>
                <c:pt idx="17">
                  <c:v>70.956616544456324</c:v>
                </c:pt>
                <c:pt idx="18">
                  <c:v>33.416250088031219</c:v>
                </c:pt>
                <c:pt idx="19">
                  <c:v>31.79288140380924</c:v>
                </c:pt>
                <c:pt idx="20">
                  <c:v>31.663645199679603</c:v>
                </c:pt>
                <c:pt idx="21">
                  <c:v>28.211685933016891</c:v>
                </c:pt>
                <c:pt idx="22">
                  <c:v>30.72817312111793</c:v>
                </c:pt>
                <c:pt idx="23">
                  <c:v>29.482885860202845</c:v>
                </c:pt>
                <c:pt idx="24">
                  <c:v>24.48288777967397</c:v>
                </c:pt>
                <c:pt idx="25">
                  <c:v>26.397770096476933</c:v>
                </c:pt>
                <c:pt idx="26">
                  <c:v>28.395191724118078</c:v>
                </c:pt>
                <c:pt idx="27">
                  <c:v>30.662585578663112</c:v>
                </c:pt>
                <c:pt idx="28">
                  <c:v>50.347795046594555</c:v>
                </c:pt>
                <c:pt idx="29">
                  <c:v>47.474662917087571</c:v>
                </c:pt>
                <c:pt idx="30">
                  <c:v>51.651432186563362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6-49D2-B9FE-0B67DF70C19C}"/>
            </c:ext>
          </c:extLst>
        </c:ser>
        <c:ser>
          <c:idx val="4"/>
          <c:order val="4"/>
          <c:tx>
            <c:strRef>
              <c:f>'NON-ETS &amp; ETS'!$A$10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'NON-ETS &amp; ETS'!$B$1:$AF$1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ETS'!$B$10:$AF$10</c:f>
              <c:numCache>
                <c:formatCode>0.00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4-FC96-49D2-B9FE-0B67DF70C19C}"/>
            </c:ext>
          </c:extLst>
        </c:ser>
        <c:ser>
          <c:idx val="5"/>
          <c:order val="5"/>
          <c:tx>
            <c:strRef>
              <c:f>'NON-ETS &amp; ETS'!$A$11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'NON-ETS &amp; ETS'!$B$1:$AF$1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ETS'!$B$11:$AF$11</c:f>
              <c:numCache>
                <c:formatCode>0.00</c:formatCode>
                <c:ptCount val="31"/>
                <c:pt idx="15">
                  <c:v>5.1159999999999997</c:v>
                </c:pt>
                <c:pt idx="16">
                  <c:v>4.2716099999999999</c:v>
                </c:pt>
                <c:pt idx="17">
                  <c:v>3.101728291205335</c:v>
                </c:pt>
                <c:pt idx="18">
                  <c:v>2.9315081871496815</c:v>
                </c:pt>
                <c:pt idx="19">
                  <c:v>3.0324879905525566</c:v>
                </c:pt>
                <c:pt idx="20">
                  <c:v>4.9326153469153704</c:v>
                </c:pt>
                <c:pt idx="21">
                  <c:v>8.5287417366405105</c:v>
                </c:pt>
                <c:pt idx="22">
                  <c:v>9.7080553508898877</c:v>
                </c:pt>
                <c:pt idx="23">
                  <c:v>23.355149846903487</c:v>
                </c:pt>
                <c:pt idx="24">
                  <c:v>21.100217646433656</c:v>
                </c:pt>
                <c:pt idx="25">
                  <c:v>24.620993914885332</c:v>
                </c:pt>
                <c:pt idx="26">
                  <c:v>28.173689400289533</c:v>
                </c:pt>
                <c:pt idx="27">
                  <c:v>30.131382697696509</c:v>
                </c:pt>
                <c:pt idx="28">
                  <c:v>31.524178710542337</c:v>
                </c:pt>
                <c:pt idx="29">
                  <c:v>20.769028627096898</c:v>
                </c:pt>
                <c:pt idx="30">
                  <c:v>18.464995863593835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96-49D2-B9FE-0B67DF70C19C}"/>
            </c:ext>
          </c:extLst>
        </c:ser>
        <c:ser>
          <c:idx val="6"/>
          <c:order val="6"/>
          <c:tx>
            <c:strRef>
              <c:f>'NON-ETS &amp; ETS'!$A$17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'NON-ETS &amp; ETS'!$B$1:$AF$1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ETS'!$B$17:$AF$17</c:f>
              <c:numCache>
                <c:formatCode>0.00</c:formatCode>
                <c:ptCount val="31"/>
                <c:pt idx="15">
                  <c:v>2554.6837901100002</c:v>
                </c:pt>
                <c:pt idx="16">
                  <c:v>2538.7627910778574</c:v>
                </c:pt>
                <c:pt idx="17">
                  <c:v>2580.4341213620519</c:v>
                </c:pt>
                <c:pt idx="18">
                  <c:v>2302.2359797601521</c:v>
                </c:pt>
                <c:pt idx="19">
                  <c:v>1485.3521500814029</c:v>
                </c:pt>
                <c:pt idx="20">
                  <c:v>1299.0484147465625</c:v>
                </c:pt>
                <c:pt idx="21">
                  <c:v>1167.2705389694759</c:v>
                </c:pt>
                <c:pt idx="22">
                  <c:v>1391.9677990924167</c:v>
                </c:pt>
                <c:pt idx="23">
                  <c:v>1301.6950015306572</c:v>
                </c:pt>
                <c:pt idx="24">
                  <c:v>1650.4531530457709</c:v>
                </c:pt>
                <c:pt idx="25">
                  <c:v>1830.3635214124333</c:v>
                </c:pt>
                <c:pt idx="26">
                  <c:v>1968.401352033223</c:v>
                </c:pt>
                <c:pt idx="27">
                  <c:v>2039.8562560230889</c:v>
                </c:pt>
                <c:pt idx="28">
                  <c:v>2094.5489797619252</c:v>
                </c:pt>
                <c:pt idx="29">
                  <c:v>2057.6690466445225</c:v>
                </c:pt>
                <c:pt idx="30">
                  <c:v>1907.1635602316842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96-49D2-B9FE-0B67DF70C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946624"/>
        <c:axId val="225948416"/>
      </c:barChart>
      <c:catAx>
        <c:axId val="2259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948416"/>
        <c:crosses val="autoZero"/>
        <c:auto val="1"/>
        <c:lblAlgn val="ctr"/>
        <c:lblOffset val="100"/>
        <c:noMultiLvlLbl val="0"/>
      </c:catAx>
      <c:valAx>
        <c:axId val="22594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4257578436287062E-2"/>
              <c:y val="0.2391590010155236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594662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19617728804572E-2"/>
          <c:y val="3.2949149716677478E-2"/>
          <c:w val="0.93676127985086022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'NON-ETS &amp; ETS'!$A$72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ETS'!$B$72:$AF$72</c:f>
              <c:numCache>
                <c:formatCode>0.00</c:formatCode>
                <c:ptCount val="31"/>
                <c:pt idx="0">
                  <c:v>11327.546541430427</c:v>
                </c:pt>
                <c:pt idx="1">
                  <c:v>11779.223053981637</c:v>
                </c:pt>
                <c:pt idx="2">
                  <c:v>12435.922563880025</c:v>
                </c:pt>
                <c:pt idx="3">
                  <c:v>12455.369426647665</c:v>
                </c:pt>
                <c:pt idx="4">
                  <c:v>12791.470267912608</c:v>
                </c:pt>
                <c:pt idx="5">
                  <c:v>13476.497530418037</c:v>
                </c:pt>
                <c:pt idx="6">
                  <c:v>14196.591525020247</c:v>
                </c:pt>
                <c:pt idx="7">
                  <c:v>14851.745603096546</c:v>
                </c:pt>
                <c:pt idx="8">
                  <c:v>15218.889970934877</c:v>
                </c:pt>
                <c:pt idx="9">
                  <c:v>15916.636050470148</c:v>
                </c:pt>
                <c:pt idx="10">
                  <c:v>16196.993342239075</c:v>
                </c:pt>
                <c:pt idx="11">
                  <c:v>17484.215895400495</c:v>
                </c:pt>
                <c:pt idx="12">
                  <c:v>16491.320201590406</c:v>
                </c:pt>
                <c:pt idx="13">
                  <c:v>16464.715504233973</c:v>
                </c:pt>
                <c:pt idx="14">
                  <c:v>15414.768387704342</c:v>
                </c:pt>
                <c:pt idx="15">
                  <c:v>180.41978711803603</c:v>
                </c:pt>
                <c:pt idx="16">
                  <c:v>199.88483679490895</c:v>
                </c:pt>
                <c:pt idx="17">
                  <c:v>214.73164454733407</c:v>
                </c:pt>
                <c:pt idx="18">
                  <c:v>236.41342155408958</c:v>
                </c:pt>
                <c:pt idx="19">
                  <c:v>225.94575217017965</c:v>
                </c:pt>
                <c:pt idx="20">
                  <c:v>237.91240284132789</c:v>
                </c:pt>
                <c:pt idx="21">
                  <c:v>237.05644185715943</c:v>
                </c:pt>
                <c:pt idx="22">
                  <c:v>308.80338672411733</c:v>
                </c:pt>
                <c:pt idx="23">
                  <c:v>340.1547732684902</c:v>
                </c:pt>
                <c:pt idx="24">
                  <c:v>356.66401522272611</c:v>
                </c:pt>
                <c:pt idx="25">
                  <c:v>360.48794556519982</c:v>
                </c:pt>
                <c:pt idx="26">
                  <c:v>338.98611052982949</c:v>
                </c:pt>
                <c:pt idx="27">
                  <c:v>547.07221598464685</c:v>
                </c:pt>
                <c:pt idx="28">
                  <c:v>801.13887405878666</c:v>
                </c:pt>
                <c:pt idx="29">
                  <c:v>823.91087904612345</c:v>
                </c:pt>
                <c:pt idx="30">
                  <c:v>730.78642197827935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C-4DC6-8109-6C4820453B13}"/>
            </c:ext>
          </c:extLst>
        </c:ser>
        <c:ser>
          <c:idx val="1"/>
          <c:order val="1"/>
          <c:tx>
            <c:strRef>
              <c:f>'NON-ETS &amp; ETS'!$A$77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ETS'!$B$77:$AF$77</c:f>
              <c:numCache>
                <c:formatCode>0.00</c:formatCode>
                <c:ptCount val="31"/>
                <c:pt idx="0">
                  <c:v>7521.2675903875033</c:v>
                </c:pt>
                <c:pt idx="1">
                  <c:v>7620.5642383710665</c:v>
                </c:pt>
                <c:pt idx="2">
                  <c:v>6825.5960354935023</c:v>
                </c:pt>
                <c:pt idx="3">
                  <c:v>6815.8843556285547</c:v>
                </c:pt>
                <c:pt idx="4">
                  <c:v>6739.7320848209347</c:v>
                </c:pt>
                <c:pt idx="5">
                  <c:v>6563.8366872190009</c:v>
                </c:pt>
                <c:pt idx="6">
                  <c:v>6893.8361927072547</c:v>
                </c:pt>
                <c:pt idx="7">
                  <c:v>6643.1971937760609</c:v>
                </c:pt>
                <c:pt idx="8">
                  <c:v>7206.090626909373</c:v>
                </c:pt>
                <c:pt idx="9">
                  <c:v>6952.448948369165</c:v>
                </c:pt>
                <c:pt idx="10">
                  <c:v>7044.1292152662163</c:v>
                </c:pt>
                <c:pt idx="11">
                  <c:v>7388.1849538362139</c:v>
                </c:pt>
                <c:pt idx="12">
                  <c:v>7393.2500776558727</c:v>
                </c:pt>
                <c:pt idx="13">
                  <c:v>7618.2544786912986</c:v>
                </c:pt>
                <c:pt idx="14">
                  <c:v>7765.1007681659485</c:v>
                </c:pt>
                <c:pt idx="15">
                  <c:v>8186.2865695384044</c:v>
                </c:pt>
                <c:pt idx="16">
                  <c:v>8046.4507924843974</c:v>
                </c:pt>
                <c:pt idx="17">
                  <c:v>7874.1953760036531</c:v>
                </c:pt>
                <c:pt idx="18">
                  <c:v>8649.2784505071668</c:v>
                </c:pt>
                <c:pt idx="19">
                  <c:v>8502.0587469690163</c:v>
                </c:pt>
                <c:pt idx="20">
                  <c:v>8767.6306662518364</c:v>
                </c:pt>
                <c:pt idx="21">
                  <c:v>7535.0922351897962</c:v>
                </c:pt>
                <c:pt idx="22">
                  <c:v>7066.8345299804514</c:v>
                </c:pt>
                <c:pt idx="23">
                  <c:v>6889.4372904593702</c:v>
                </c:pt>
                <c:pt idx="24">
                  <c:v>6080.3853387916251</c:v>
                </c:pt>
                <c:pt idx="25">
                  <c:v>6506.3533900787434</c:v>
                </c:pt>
                <c:pt idx="26">
                  <c:v>6716.2960538486395</c:v>
                </c:pt>
                <c:pt idx="27">
                  <c:v>6329.6419953258574</c:v>
                </c:pt>
                <c:pt idx="28">
                  <c:v>6829.0154378831039</c:v>
                </c:pt>
                <c:pt idx="29">
                  <c:v>6529.1610253291883</c:v>
                </c:pt>
                <c:pt idx="30">
                  <c:v>7119.136575812111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C-4DC6-8109-6C4820453B13}"/>
            </c:ext>
          </c:extLst>
        </c:ser>
        <c:ser>
          <c:idx val="2"/>
          <c:order val="2"/>
          <c:tx>
            <c:strRef>
              <c:f>'NON-ETS &amp; ETS'!$A$78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ETS'!$B$78:$AF$78</c:f>
              <c:numCache>
                <c:formatCode>0.00</c:formatCode>
                <c:ptCount val="31"/>
                <c:pt idx="0">
                  <c:v>4099.2242246648111</c:v>
                </c:pt>
                <c:pt idx="1">
                  <c:v>4187.4331128728854</c:v>
                </c:pt>
                <c:pt idx="2">
                  <c:v>3864.1645398766041</c:v>
                </c:pt>
                <c:pt idx="3">
                  <c:v>4073.0819441241429</c:v>
                </c:pt>
                <c:pt idx="4">
                  <c:v>4313.8844568323266</c:v>
                </c:pt>
                <c:pt idx="5">
                  <c:v>4333.0651264631761</c:v>
                </c:pt>
                <c:pt idx="6">
                  <c:v>4199.9820161775133</c:v>
                </c:pt>
                <c:pt idx="7">
                  <c:v>4543.1389355884994</c:v>
                </c:pt>
                <c:pt idx="8">
                  <c:v>4526.0102691714292</c:v>
                </c:pt>
                <c:pt idx="9">
                  <c:v>4696.3624673808263</c:v>
                </c:pt>
                <c:pt idx="10">
                  <c:v>5481.5456542244319</c:v>
                </c:pt>
                <c:pt idx="11">
                  <c:v>5446.4557106370385</c:v>
                </c:pt>
                <c:pt idx="12">
                  <c:v>5109.4063627381965</c:v>
                </c:pt>
                <c:pt idx="13">
                  <c:v>5223.4648700705702</c:v>
                </c:pt>
                <c:pt idx="14">
                  <c:v>5294.0836994761576</c:v>
                </c:pt>
                <c:pt idx="15">
                  <c:v>1431.4174080983366</c:v>
                </c:pt>
                <c:pt idx="16">
                  <c:v>1138.3883339662061</c:v>
                </c:pt>
                <c:pt idx="17">
                  <c:v>1228.0675837262525</c:v>
                </c:pt>
                <c:pt idx="18">
                  <c:v>1677.3803439640396</c:v>
                </c:pt>
                <c:pt idx="19">
                  <c:v>1420.1292502994665</c:v>
                </c:pt>
                <c:pt idx="20">
                  <c:v>1363.7851125693774</c:v>
                </c:pt>
                <c:pt idx="21">
                  <c:v>952.67567915924383</c:v>
                </c:pt>
                <c:pt idx="22">
                  <c:v>933.79494168921383</c:v>
                </c:pt>
                <c:pt idx="23">
                  <c:v>798.41349721744655</c:v>
                </c:pt>
                <c:pt idx="24">
                  <c:v>872.79963360778493</c:v>
                </c:pt>
                <c:pt idx="25">
                  <c:v>890.6018179197149</c:v>
                </c:pt>
                <c:pt idx="26">
                  <c:v>940.26271701002361</c:v>
                </c:pt>
                <c:pt idx="27">
                  <c:v>1003.7392700560035</c:v>
                </c:pt>
                <c:pt idx="28">
                  <c:v>1146.7097885051489</c:v>
                </c:pt>
                <c:pt idx="29">
                  <c:v>1138.4909383835561</c:v>
                </c:pt>
                <c:pt idx="30">
                  <c:v>1141.9786104316786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6C-4DC6-8109-6C4820453B13}"/>
            </c:ext>
          </c:extLst>
        </c:ser>
        <c:ser>
          <c:idx val="3"/>
          <c:order val="3"/>
          <c:tx>
            <c:strRef>
              <c:f>'NON-ETS &amp; ETS'!$A$79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ETS'!$B$79:$AF$79</c:f>
              <c:numCache>
                <c:formatCode>0.00</c:formatCode>
                <c:ptCount val="31"/>
                <c:pt idx="0">
                  <c:v>993.94275759734512</c:v>
                </c:pt>
                <c:pt idx="1">
                  <c:v>1011.7006851575709</c:v>
                </c:pt>
                <c:pt idx="2">
                  <c:v>1005.7192635621096</c:v>
                </c:pt>
                <c:pt idx="3">
                  <c:v>993.53744911649312</c:v>
                </c:pt>
                <c:pt idx="4">
                  <c:v>1083.1519707768462</c:v>
                </c:pt>
                <c:pt idx="5">
                  <c:v>1062.3548702566848</c:v>
                </c:pt>
                <c:pt idx="6">
                  <c:v>961.26760000171055</c:v>
                </c:pt>
                <c:pt idx="7">
                  <c:v>969.48510188602654</c:v>
                </c:pt>
                <c:pt idx="8">
                  <c:v>958.03934668662009</c:v>
                </c:pt>
                <c:pt idx="9">
                  <c:v>993.0261178543285</c:v>
                </c:pt>
                <c:pt idx="10">
                  <c:v>1019.2015387332355</c:v>
                </c:pt>
                <c:pt idx="11">
                  <c:v>996.83033696533539</c:v>
                </c:pt>
                <c:pt idx="12">
                  <c:v>950.88999379117593</c:v>
                </c:pt>
                <c:pt idx="13">
                  <c:v>1036.5825843692244</c:v>
                </c:pt>
                <c:pt idx="14">
                  <c:v>992.95951747692243</c:v>
                </c:pt>
                <c:pt idx="15">
                  <c:v>945.7607318253788</c:v>
                </c:pt>
                <c:pt idx="16">
                  <c:v>919.91441797322545</c:v>
                </c:pt>
                <c:pt idx="17">
                  <c:v>893.10217629205317</c:v>
                </c:pt>
                <c:pt idx="18">
                  <c:v>958.97718598837355</c:v>
                </c:pt>
                <c:pt idx="19">
                  <c:v>723.0469384094813</c:v>
                </c:pt>
                <c:pt idx="20">
                  <c:v>777.40637015173752</c:v>
                </c:pt>
                <c:pt idx="21">
                  <c:v>815.82869087969959</c:v>
                </c:pt>
                <c:pt idx="22">
                  <c:v>829.51351818112266</c:v>
                </c:pt>
                <c:pt idx="23">
                  <c:v>846.90253947415295</c:v>
                </c:pt>
                <c:pt idx="24">
                  <c:v>759.15096328956861</c:v>
                </c:pt>
                <c:pt idx="25">
                  <c:v>828.00119141876121</c:v>
                </c:pt>
                <c:pt idx="26">
                  <c:v>795.10042627752603</c:v>
                </c:pt>
                <c:pt idx="27">
                  <c:v>805.10473708718348</c:v>
                </c:pt>
                <c:pt idx="28">
                  <c:v>877.02827950435062</c:v>
                </c:pt>
                <c:pt idx="29">
                  <c:v>891.87043344173662</c:v>
                </c:pt>
                <c:pt idx="30">
                  <c:v>885.07928708162831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6C-4DC6-8109-6C4820453B13}"/>
            </c:ext>
          </c:extLst>
        </c:ser>
        <c:ser>
          <c:idx val="4"/>
          <c:order val="4"/>
          <c:tx>
            <c:strRef>
              <c:f>'NON-ETS &amp; ETS'!$A$80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ETS'!$B$80:$AF$80</c:f>
              <c:numCache>
                <c:formatCode>0.00</c:formatCode>
                <c:ptCount val="31"/>
                <c:pt idx="0">
                  <c:v>1114.7967479613083</c:v>
                </c:pt>
                <c:pt idx="1">
                  <c:v>1094.6317210231216</c:v>
                </c:pt>
                <c:pt idx="2">
                  <c:v>1006.9028554921072</c:v>
                </c:pt>
                <c:pt idx="3">
                  <c:v>986.58891062603891</c:v>
                </c:pt>
                <c:pt idx="4">
                  <c:v>1002.7693549281822</c:v>
                </c:pt>
                <c:pt idx="5">
                  <c:v>942.32756778658802</c:v>
                </c:pt>
                <c:pt idx="6">
                  <c:v>908.45546544707736</c:v>
                </c:pt>
                <c:pt idx="7">
                  <c:v>871.29912001938817</c:v>
                </c:pt>
                <c:pt idx="8">
                  <c:v>829.61673118741487</c:v>
                </c:pt>
                <c:pt idx="9">
                  <c:v>869.6879872463644</c:v>
                </c:pt>
                <c:pt idx="10">
                  <c:v>924.55129138335917</c:v>
                </c:pt>
                <c:pt idx="11">
                  <c:v>922.54077476715293</c:v>
                </c:pt>
                <c:pt idx="12">
                  <c:v>892.78555553855927</c:v>
                </c:pt>
                <c:pt idx="13">
                  <c:v>880.81145375761196</c:v>
                </c:pt>
                <c:pt idx="14">
                  <c:v>855.98117014129059</c:v>
                </c:pt>
                <c:pt idx="15">
                  <c:v>888.18991732569111</c:v>
                </c:pt>
                <c:pt idx="16">
                  <c:v>897.65886080275993</c:v>
                </c:pt>
                <c:pt idx="17">
                  <c:v>891.91478329144559</c:v>
                </c:pt>
                <c:pt idx="18">
                  <c:v>943.00102855688647</c:v>
                </c:pt>
                <c:pt idx="19">
                  <c:v>844.37739304902721</c:v>
                </c:pt>
                <c:pt idx="20">
                  <c:v>900.48600477275272</c:v>
                </c:pt>
                <c:pt idx="21">
                  <c:v>783.43523456471166</c:v>
                </c:pt>
                <c:pt idx="22">
                  <c:v>818.54478129305846</c:v>
                </c:pt>
                <c:pt idx="23">
                  <c:v>857.36318970324203</c:v>
                </c:pt>
                <c:pt idx="24">
                  <c:v>850.5590085408495</c:v>
                </c:pt>
                <c:pt idx="25">
                  <c:v>867.23235758716851</c:v>
                </c:pt>
                <c:pt idx="26">
                  <c:v>901.89487538935043</c:v>
                </c:pt>
                <c:pt idx="27">
                  <c:v>863.86922373839991</c:v>
                </c:pt>
                <c:pt idx="28">
                  <c:v>880.33574186822932</c:v>
                </c:pt>
                <c:pt idx="29">
                  <c:v>886.97788599254579</c:v>
                </c:pt>
                <c:pt idx="30">
                  <c:v>896.08761367765908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6C-4DC6-8109-6C4820453B13}"/>
            </c:ext>
          </c:extLst>
        </c:ser>
        <c:ser>
          <c:idx val="5"/>
          <c:order val="5"/>
          <c:tx>
            <c:strRef>
              <c:f>'NON-ETS &amp; ETS'!$A$81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ETS'!$B$81:$AF$81</c:f>
              <c:numCache>
                <c:formatCode>0.00</c:formatCode>
                <c:ptCount val="31"/>
                <c:pt idx="0">
                  <c:v>5148.4434985780681</c:v>
                </c:pt>
                <c:pt idx="1">
                  <c:v>5328.9796285487409</c:v>
                </c:pt>
                <c:pt idx="2">
                  <c:v>5757.694096648589</c:v>
                </c:pt>
                <c:pt idx="3">
                  <c:v>5734.4284670211282</c:v>
                </c:pt>
                <c:pt idx="4">
                  <c:v>5986.4371118693234</c:v>
                </c:pt>
                <c:pt idx="5">
                  <c:v>6280.3359897314149</c:v>
                </c:pt>
                <c:pt idx="6">
                  <c:v>7334.5998000014879</c:v>
                </c:pt>
                <c:pt idx="7">
                  <c:v>7713.2007742164942</c:v>
                </c:pt>
                <c:pt idx="8">
                  <c:v>9065.9554952397975</c:v>
                </c:pt>
                <c:pt idx="9">
                  <c:v>9758.7842932715866</c:v>
                </c:pt>
                <c:pt idx="10">
                  <c:v>10802.311187767993</c:v>
                </c:pt>
                <c:pt idx="11">
                  <c:v>11325.906024202237</c:v>
                </c:pt>
                <c:pt idx="12">
                  <c:v>11518.698481029349</c:v>
                </c:pt>
                <c:pt idx="13">
                  <c:v>11720.564586038348</c:v>
                </c:pt>
                <c:pt idx="14">
                  <c:v>12438.857642145525</c:v>
                </c:pt>
                <c:pt idx="15">
                  <c:v>13142.855867264325</c:v>
                </c:pt>
                <c:pt idx="16">
                  <c:v>13821.411160177804</c:v>
                </c:pt>
                <c:pt idx="17">
                  <c:v>14408.513118610017</c:v>
                </c:pt>
                <c:pt idx="18">
                  <c:v>13678.428699758397</c:v>
                </c:pt>
                <c:pt idx="19">
                  <c:v>12458.349732163688</c:v>
                </c:pt>
                <c:pt idx="20">
                  <c:v>11540.42404779858</c:v>
                </c:pt>
                <c:pt idx="21">
                  <c:v>11227.098751398222</c:v>
                </c:pt>
                <c:pt idx="22">
                  <c:v>10837.42378804619</c:v>
                </c:pt>
                <c:pt idx="23">
                  <c:v>11048.22919220479</c:v>
                </c:pt>
                <c:pt idx="24">
                  <c:v>11332.869566238565</c:v>
                </c:pt>
                <c:pt idx="25">
                  <c:v>11809.063488884129</c:v>
                </c:pt>
                <c:pt idx="26">
                  <c:v>12288.288208378211</c:v>
                </c:pt>
                <c:pt idx="27">
                  <c:v>12006.85788832174</c:v>
                </c:pt>
                <c:pt idx="28">
                  <c:v>12180.424739049917</c:v>
                </c:pt>
                <c:pt idx="29">
                  <c:v>12199.417000191246</c:v>
                </c:pt>
                <c:pt idx="30">
                  <c:v>10285.89137996886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6C-4DC6-8109-6C4820453B13}"/>
            </c:ext>
          </c:extLst>
        </c:ser>
        <c:ser>
          <c:idx val="6"/>
          <c:order val="6"/>
          <c:tx>
            <c:strRef>
              <c:f>'NON-ETS &amp; ETS'!$A$87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ETS'!$B$87:$AF$87</c:f>
              <c:numCache>
                <c:formatCode>0.00</c:formatCode>
                <c:ptCount val="31"/>
                <c:pt idx="0">
                  <c:v>3275.5688780136029</c:v>
                </c:pt>
                <c:pt idx="1">
                  <c:v>2962.9133103547001</c:v>
                </c:pt>
                <c:pt idx="2">
                  <c:v>2874.5353993642884</c:v>
                </c:pt>
                <c:pt idx="3">
                  <c:v>2839.8588451092205</c:v>
                </c:pt>
                <c:pt idx="4">
                  <c:v>3078.3155196736634</c:v>
                </c:pt>
                <c:pt idx="5">
                  <c:v>2992.0987061905053</c:v>
                </c:pt>
                <c:pt idx="6">
                  <c:v>3074.2723224371125</c:v>
                </c:pt>
                <c:pt idx="7">
                  <c:v>3403.6580244467773</c:v>
                </c:pt>
                <c:pt idx="8">
                  <c:v>3293.720556291963</c:v>
                </c:pt>
                <c:pt idx="9">
                  <c:v>3243.2826611682549</c:v>
                </c:pt>
                <c:pt idx="10">
                  <c:v>3790.6019096460254</c:v>
                </c:pt>
                <c:pt idx="11">
                  <c:v>3823.0505657163949</c:v>
                </c:pt>
                <c:pt idx="12">
                  <c:v>3304.9278777295694</c:v>
                </c:pt>
                <c:pt idx="13">
                  <c:v>2498.1550711418513</c:v>
                </c:pt>
                <c:pt idx="14">
                  <c:v>2669.772675838376</c:v>
                </c:pt>
                <c:pt idx="15">
                  <c:v>212.05714337357412</c:v>
                </c:pt>
                <c:pt idx="16">
                  <c:v>174.29768179214528</c:v>
                </c:pt>
                <c:pt idx="17">
                  <c:v>189.16340599558629</c:v>
                </c:pt>
                <c:pt idx="18">
                  <c:v>173.12294242472416</c:v>
                </c:pt>
                <c:pt idx="19">
                  <c:v>175.69822200092705</c:v>
                </c:pt>
                <c:pt idx="20">
                  <c:v>168.8658487002059</c:v>
                </c:pt>
                <c:pt idx="21">
                  <c:v>170.0265207334885</c:v>
                </c:pt>
                <c:pt idx="22">
                  <c:v>173.18198777525117</c:v>
                </c:pt>
                <c:pt idx="23">
                  <c:v>179.46946927828111</c:v>
                </c:pt>
                <c:pt idx="24">
                  <c:v>175.02052686387179</c:v>
                </c:pt>
                <c:pt idx="25">
                  <c:v>181.6593446709351</c:v>
                </c:pt>
                <c:pt idx="26">
                  <c:v>186.88458317462516</c:v>
                </c:pt>
                <c:pt idx="27">
                  <c:v>203.39225909347812</c:v>
                </c:pt>
                <c:pt idx="28">
                  <c:v>205.03171462293272</c:v>
                </c:pt>
                <c:pt idx="29">
                  <c:v>213.9009898932097</c:v>
                </c:pt>
                <c:pt idx="30">
                  <c:v>205.65730690170477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6C-4DC6-8109-6C4820453B13}"/>
            </c:ext>
          </c:extLst>
        </c:ser>
        <c:ser>
          <c:idx val="7"/>
          <c:order val="7"/>
          <c:tx>
            <c:strRef>
              <c:f>'NON-ETS &amp; ETS'!$A$93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ETS'!$B$93:$AF$93</c:f>
              <c:numCache>
                <c:formatCode>0.00</c:formatCode>
                <c:ptCount val="31"/>
                <c:pt idx="0">
                  <c:v>34.591111871073778</c:v>
                </c:pt>
                <c:pt idx="1">
                  <c:v>49.500497452363035</c:v>
                </c:pt>
                <c:pt idx="2">
                  <c:v>64.409697447839392</c:v>
                </c:pt>
                <c:pt idx="3">
                  <c:v>106.4251771817589</c:v>
                </c:pt>
                <c:pt idx="4">
                  <c:v>149.55114964682372</c:v>
                </c:pt>
                <c:pt idx="5">
                  <c:v>226.32569284457796</c:v>
                </c:pt>
                <c:pt idx="6">
                  <c:v>326.19440166358964</c:v>
                </c:pt>
                <c:pt idx="7">
                  <c:v>459.71553127864462</c:v>
                </c:pt>
                <c:pt idx="8">
                  <c:v>373.29692450324723</c:v>
                </c:pt>
                <c:pt idx="9">
                  <c:v>532.06751613494816</c:v>
                </c:pt>
                <c:pt idx="10">
                  <c:v>768.65767343127561</c:v>
                </c:pt>
                <c:pt idx="11">
                  <c:v>781.00136214903159</c:v>
                </c:pt>
                <c:pt idx="12">
                  <c:v>771.76401108492939</c:v>
                </c:pt>
                <c:pt idx="13">
                  <c:v>986.01183038363877</c:v>
                </c:pt>
                <c:pt idx="14">
                  <c:v>999.80718796255712</c:v>
                </c:pt>
                <c:pt idx="15">
                  <c:v>1198.6189797854142</c:v>
                </c:pt>
                <c:pt idx="16">
                  <c:v>1179.9367130079656</c:v>
                </c:pt>
                <c:pt idx="17">
                  <c:v>1175.7771264908081</c:v>
                </c:pt>
                <c:pt idx="18">
                  <c:v>1187.3197613184243</c:v>
                </c:pt>
                <c:pt idx="19">
                  <c:v>1151.4174475688799</c:v>
                </c:pt>
                <c:pt idx="20">
                  <c:v>1127.9723261023771</c:v>
                </c:pt>
                <c:pt idx="21">
                  <c:v>1145.794165682079</c:v>
                </c:pt>
                <c:pt idx="22">
                  <c:v>1122.8015580761621</c:v>
                </c:pt>
                <c:pt idx="23">
                  <c:v>1159.2023621788007</c:v>
                </c:pt>
                <c:pt idx="24">
                  <c:v>1225.6322472758648</c:v>
                </c:pt>
                <c:pt idx="25">
                  <c:v>1230.1172479939607</c:v>
                </c:pt>
                <c:pt idx="26">
                  <c:v>1313.5818166704403</c:v>
                </c:pt>
                <c:pt idx="27">
                  <c:v>1237.8261851196085</c:v>
                </c:pt>
                <c:pt idx="28">
                  <c:v>929.93499104624186</c:v>
                </c:pt>
                <c:pt idx="29">
                  <c:v>917.12032820382956</c:v>
                </c:pt>
                <c:pt idx="30">
                  <c:v>785.47905100685261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6C-4DC6-8109-6C4820453B13}"/>
            </c:ext>
          </c:extLst>
        </c:ser>
        <c:ser>
          <c:idx val="8"/>
          <c:order val="8"/>
          <c:tx>
            <c:strRef>
              <c:f>'NON-ETS &amp; ETS'!$A$94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ETS'!$B$94:$AF$94</c:f>
              <c:numCache>
                <c:formatCode>0.00</c:formatCode>
                <c:ptCount val="31"/>
                <c:pt idx="0">
                  <c:v>19332.737152602938</c:v>
                </c:pt>
                <c:pt idx="1">
                  <c:v>19542.368438104626</c:v>
                </c:pt>
                <c:pt idx="2">
                  <c:v>19663.237153650989</c:v>
                </c:pt>
                <c:pt idx="3">
                  <c:v>19986.356488686051</c:v>
                </c:pt>
                <c:pt idx="4">
                  <c:v>20276.756796210349</c:v>
                </c:pt>
                <c:pt idx="5">
                  <c:v>21034.713514523617</c:v>
                </c:pt>
                <c:pt idx="6">
                  <c:v>21300.922173076684</c:v>
                </c:pt>
                <c:pt idx="7">
                  <c:v>21472.878358901497</c:v>
                </c:pt>
                <c:pt idx="8">
                  <c:v>21995.031556314156</c:v>
                </c:pt>
                <c:pt idx="9">
                  <c:v>21759.644797815945</c:v>
                </c:pt>
                <c:pt idx="10">
                  <c:v>20937.722277985918</c:v>
                </c:pt>
                <c:pt idx="11">
                  <c:v>20714.025292201924</c:v>
                </c:pt>
                <c:pt idx="12">
                  <c:v>20480.3793885368</c:v>
                </c:pt>
                <c:pt idx="13">
                  <c:v>20839.74856750121</c:v>
                </c:pt>
                <c:pt idx="14">
                  <c:v>20469.62548958711</c:v>
                </c:pt>
                <c:pt idx="15">
                  <c:v>20390.280473386007</c:v>
                </c:pt>
                <c:pt idx="16">
                  <c:v>20212.017892530625</c:v>
                </c:pt>
                <c:pt idx="17">
                  <c:v>19622.302485242777</c:v>
                </c:pt>
                <c:pt idx="18">
                  <c:v>19545.273925836413</c:v>
                </c:pt>
                <c:pt idx="19">
                  <c:v>19116.936821150804</c:v>
                </c:pt>
                <c:pt idx="20">
                  <c:v>19178.773045312253</c:v>
                </c:pt>
                <c:pt idx="21">
                  <c:v>18502.60349872</c:v>
                </c:pt>
                <c:pt idx="22">
                  <c:v>19284.490568109359</c:v>
                </c:pt>
                <c:pt idx="23">
                  <c:v>20030.007560999824</c:v>
                </c:pt>
                <c:pt idx="24">
                  <c:v>19484.181192647477</c:v>
                </c:pt>
                <c:pt idx="25">
                  <c:v>19990.464276379349</c:v>
                </c:pt>
                <c:pt idx="26">
                  <c:v>20500.157235194303</c:v>
                </c:pt>
                <c:pt idx="27">
                  <c:v>21198.867117927839</c:v>
                </c:pt>
                <c:pt idx="28">
                  <c:v>22037.153204312152</c:v>
                </c:pt>
                <c:pt idx="29">
                  <c:v>21146.626079269743</c:v>
                </c:pt>
                <c:pt idx="30">
                  <c:v>21432.321187320838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6C-4DC6-8109-6C4820453B13}"/>
            </c:ext>
          </c:extLst>
        </c:ser>
        <c:ser>
          <c:idx val="9"/>
          <c:order val="9"/>
          <c:tx>
            <c:strRef>
              <c:f>'NON-ETS &amp; ETS'!$A$102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'NON-ETS &amp; ETS'!$B$71:$AF$71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'NON-ETS &amp; ETS'!$B$102:$AF$102</c:f>
              <c:numCache>
                <c:formatCode>0.00</c:formatCode>
                <c:ptCount val="31"/>
                <c:pt idx="0">
                  <c:v>1552.053617690967</c:v>
                </c:pt>
                <c:pt idx="1">
                  <c:v>1632.811365232481</c:v>
                </c:pt>
                <c:pt idx="2">
                  <c:v>1698.2299225574204</c:v>
                </c:pt>
                <c:pt idx="3">
                  <c:v>1748.2816571592587</c:v>
                </c:pt>
                <c:pt idx="4">
                  <c:v>1792.8493340275654</c:v>
                </c:pt>
                <c:pt idx="5">
                  <c:v>1829.1780952628817</c:v>
                </c:pt>
                <c:pt idx="6">
                  <c:v>1708.4830322402095</c:v>
                </c:pt>
                <c:pt idx="7">
                  <c:v>1432.6262505012096</c:v>
                </c:pt>
                <c:pt idx="8">
                  <c:v>1475.5765436871579</c:v>
                </c:pt>
                <c:pt idx="9">
                  <c:v>1480.7046945341845</c:v>
                </c:pt>
                <c:pt idx="10">
                  <c:v>1492.7703645905121</c:v>
                </c:pt>
                <c:pt idx="11">
                  <c:v>1605.3489199626401</c:v>
                </c:pt>
                <c:pt idx="12">
                  <c:v>1710.2325565770898</c:v>
                </c:pt>
                <c:pt idx="13">
                  <c:v>1765.4681984593717</c:v>
                </c:pt>
                <c:pt idx="14">
                  <c:v>1485.1035878384707</c:v>
                </c:pt>
                <c:pt idx="15">
                  <c:v>1291.9683880384277</c:v>
                </c:pt>
                <c:pt idx="16">
                  <c:v>1328.1757520911428</c:v>
                </c:pt>
                <c:pt idx="17">
                  <c:v>848.8355258913881</c:v>
                </c:pt>
                <c:pt idx="18">
                  <c:v>693.80354289533193</c:v>
                </c:pt>
                <c:pt idx="19">
                  <c:v>521.64707443401562</c:v>
                </c:pt>
                <c:pt idx="20">
                  <c:v>531.37075488942594</c:v>
                </c:pt>
                <c:pt idx="21">
                  <c:v>621.94477695799128</c:v>
                </c:pt>
                <c:pt idx="22">
                  <c:v>539.44025016647788</c:v>
                </c:pt>
                <c:pt idx="23">
                  <c:v>695.5092855761319</c:v>
                </c:pt>
                <c:pt idx="24">
                  <c:v>884.83622863772075</c:v>
                </c:pt>
                <c:pt idx="25">
                  <c:v>955.92318827431404</c:v>
                </c:pt>
                <c:pt idx="26">
                  <c:v>969.59876258359964</c:v>
                </c:pt>
                <c:pt idx="27">
                  <c:v>944.44506751343567</c:v>
                </c:pt>
                <c:pt idx="28">
                  <c:v>914.63328013670116</c:v>
                </c:pt>
                <c:pt idx="29">
                  <c:v>914.39377350998336</c:v>
                </c:pt>
                <c:pt idx="30">
                  <c:v>906.70888674548132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F6C-4DC6-8109-6C482045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161024"/>
        <c:axId val="226162560"/>
      </c:barChart>
      <c:catAx>
        <c:axId val="22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162560"/>
        <c:crosses val="autoZero"/>
        <c:auto val="1"/>
        <c:lblAlgn val="ctr"/>
        <c:lblOffset val="100"/>
        <c:noMultiLvlLbl val="0"/>
      </c:catAx>
      <c:valAx>
        <c:axId val="226162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616102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03898518745012"/>
          <c:y val="5.4534905220291349E-2"/>
          <c:w val="0.61769362339541745"/>
          <c:h val="0.6926431327163478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243471807403385E-2"/>
                  <c:y val="3.31149793887479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46-4AAD-95B7-9F8251A05505}"/>
                </c:ext>
              </c:extLst>
            </c:dLbl>
            <c:dLbl>
              <c:idx val="1"/>
              <c:layout>
                <c:manualLayout>
                  <c:x val="2.721723232871753E-2"/>
                  <c:y val="-2.871144867254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46-4AAD-95B7-9F8251A05505}"/>
                </c:ext>
              </c:extLst>
            </c:dLbl>
            <c:dLbl>
              <c:idx val="2"/>
              <c:layout>
                <c:manualLayout>
                  <c:x val="6.0832944157842336E-2"/>
                  <c:y val="-3.138896670914995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46-4AAD-95B7-9F8251A05505}"/>
                </c:ext>
              </c:extLst>
            </c:dLbl>
            <c:dLbl>
              <c:idx val="4"/>
              <c:layout>
                <c:manualLayout>
                  <c:x val="-5.8221232690741247E-2"/>
                  <c:y val="1.96116452681304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46-4AAD-95B7-9F8251A05505}"/>
                </c:ext>
              </c:extLst>
            </c:dLbl>
            <c:dLbl>
              <c:idx val="5"/>
              <c:layout>
                <c:manualLayout>
                  <c:x val="-6.6420635351615534E-2"/>
                  <c:y val="2.19969850207427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46-4AAD-95B7-9F8251A05505}"/>
                </c:ext>
              </c:extLst>
            </c:dLbl>
            <c:dLbl>
              <c:idx val="6"/>
              <c:layout>
                <c:manualLayout>
                  <c:x val="-2.2347108572212789E-2"/>
                  <c:y val="-6.422040364224002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46-4AAD-95B7-9F8251A05505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46-4AAD-95B7-9F8251A05505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46-4AAD-95B7-9F8251A05505}"/>
                </c:ext>
              </c:extLst>
            </c:dLbl>
            <c:dLbl>
              <c:idx val="9"/>
              <c:layout>
                <c:manualLayout>
                  <c:x val="3.4589539052716452E-2"/>
                  <c:y val="8.9325690498007302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46-4AAD-95B7-9F8251A0550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ETS'!$A$72,'NON-ETS &amp; ETS'!$A$77:$A$81,'NON-ETS &amp; ETS'!$A$87,'NON-ETS &amp; ETS'!$A$93:$A$94,'NON-ETS &amp; ETS'!$A$102)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ETS'!$B$72,'NON-ETS &amp; ETS'!$B$77:$B$81,'NON-ETS &amp; ETS'!$B$87,'NON-ETS &amp; ETS'!$B$93:$B$94,'NON-ETS &amp; ETS'!$B$102)</c:f>
              <c:numCache>
                <c:formatCode>0.00</c:formatCode>
                <c:ptCount val="10"/>
                <c:pt idx="0">
                  <c:v>11327.546541430427</c:v>
                </c:pt>
                <c:pt idx="1">
                  <c:v>7521.2675903875033</c:v>
                </c:pt>
                <c:pt idx="2">
                  <c:v>4099.2242246648111</c:v>
                </c:pt>
                <c:pt idx="3">
                  <c:v>993.94275759734512</c:v>
                </c:pt>
                <c:pt idx="4">
                  <c:v>1114.7967479613083</c:v>
                </c:pt>
                <c:pt idx="5">
                  <c:v>5148.4434985780681</c:v>
                </c:pt>
                <c:pt idx="6">
                  <c:v>3275.5688780136029</c:v>
                </c:pt>
                <c:pt idx="7">
                  <c:v>34.591111871073778</c:v>
                </c:pt>
                <c:pt idx="8">
                  <c:v>19332.737152602938</c:v>
                </c:pt>
                <c:pt idx="9">
                  <c:v>1552.053617690967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46-4AAD-95B7-9F8251A05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47761202701764"/>
          <c:y val="8.7152912838422636E-2"/>
          <c:w val="0.62467266362354901"/>
          <c:h val="0.6820288447762127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0040601827032623"/>
                  <c:y val="1.3634227046704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23-4022-969D-1CCECD05E89F}"/>
                </c:ext>
              </c:extLst>
            </c:dLbl>
            <c:dLbl>
              <c:idx val="1"/>
              <c:layout>
                <c:manualLayout>
                  <c:x val="0.12126867707425935"/>
                  <c:y val="-3.1837011479197621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23-4022-969D-1CCECD05E89F}"/>
                </c:ext>
              </c:extLst>
            </c:dLbl>
            <c:dLbl>
              <c:idx val="2"/>
              <c:layout>
                <c:manualLayout>
                  <c:x val="7.1631310299225592E-2"/>
                  <c:y val="-1.9096901271606914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23-4022-969D-1CCECD05E89F}"/>
                </c:ext>
              </c:extLst>
            </c:dLbl>
            <c:dLbl>
              <c:idx val="3"/>
              <c:layout>
                <c:manualLayout>
                  <c:x val="5.4456825187177781E-2"/>
                  <c:y val="5.865309269124482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23-4022-969D-1CCECD05E89F}"/>
                </c:ext>
              </c:extLst>
            </c:dLbl>
            <c:dLbl>
              <c:idx val="4"/>
              <c:layout>
                <c:manualLayout>
                  <c:x val="2.5169847249155507E-2"/>
                  <c:y val="0.1233196822532514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23-4022-969D-1CCECD05E89F}"/>
                </c:ext>
              </c:extLst>
            </c:dLbl>
            <c:dLbl>
              <c:idx val="5"/>
              <c:layout>
                <c:manualLayout>
                  <c:x val="5.6615390908361769E-2"/>
                  <c:y val="1.701507640527409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23-4022-969D-1CCECD05E89F}"/>
                </c:ext>
              </c:extLst>
            </c:dLbl>
            <c:dLbl>
              <c:idx val="6"/>
              <c:layout>
                <c:manualLayout>
                  <c:x val="0.17861165246585956"/>
                  <c:y val="-2.75868585661666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23-4022-969D-1CCECD05E89F}"/>
                </c:ext>
              </c:extLst>
            </c:dLbl>
            <c:dLbl>
              <c:idx val="7"/>
              <c:layout>
                <c:manualLayout>
                  <c:x val="-0.13287968575141018"/>
                  <c:y val="-1.729298899449641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23-4022-969D-1CCECD05E89F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23-4022-969D-1CCECD05E89F}"/>
                </c:ext>
              </c:extLst>
            </c:dLbl>
            <c:dLbl>
              <c:idx val="9"/>
              <c:layout>
                <c:manualLayout>
                  <c:x val="-0.12404620403331426"/>
                  <c:y val="-6.502096656953130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23-4022-969D-1CCECD05E89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ETS'!$A$72,'NON-ETS &amp; ETS'!$A$77:$A$81,'NON-ETS &amp; ETS'!$A$87,'NON-ETS &amp; ETS'!$A$93:$A$94,'NON-ETS &amp; ETS'!$A$102)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ETS'!$AF$72,'NON-ETS &amp; ETS'!$AF$77:$AF$81,'NON-ETS &amp; ETS'!$AF$87,'NON-ETS &amp; ETS'!$AF$93:$AF$94,'NON-ETS &amp; ETS'!$AF$102)</c:f>
              <c:numCache>
                <c:formatCode>0.00</c:formatCode>
                <c:ptCount val="10"/>
                <c:pt idx="0">
                  <c:v>730.78642197827935</c:v>
                </c:pt>
                <c:pt idx="1">
                  <c:v>7119.136575812111</c:v>
                </c:pt>
                <c:pt idx="2">
                  <c:v>1141.9786104316786</c:v>
                </c:pt>
                <c:pt idx="3">
                  <c:v>885.07928708162831</c:v>
                </c:pt>
                <c:pt idx="4">
                  <c:v>896.08761367765908</c:v>
                </c:pt>
                <c:pt idx="5">
                  <c:v>10285.89137996886</c:v>
                </c:pt>
                <c:pt idx="6">
                  <c:v>205.65730690170477</c:v>
                </c:pt>
                <c:pt idx="7">
                  <c:v>785.47905100685261</c:v>
                </c:pt>
                <c:pt idx="8">
                  <c:v>21432.321187320838</c:v>
                </c:pt>
                <c:pt idx="9">
                  <c:v>906.70888674548132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23-4022-969D-1CCECD05E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1.3367654204832999E-2"/>
          <c:y val="0.83411973962849451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2005 ESD</a:t>
            </a:r>
          </a:p>
        </c:rich>
      </c:tx>
      <c:layout>
        <c:manualLayout>
          <c:xMode val="edge"/>
          <c:yMode val="edge"/>
          <c:x val="0.39254313166367205"/>
          <c:y val="0.3803238164582705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018037681025075"/>
          <c:y val="8.760718278299795E-2"/>
          <c:w val="0.60307358643960784"/>
          <c:h val="0.68020907265689279"/>
        </c:manualLayout>
      </c:layout>
      <c:doughnutChart>
        <c:varyColors val="1"/>
        <c:ser>
          <c:idx val="0"/>
          <c:order val="0"/>
          <c:tx>
            <c:strRef>
              <c:f>'NON-ETS &amp; ETS'!$Q$71</c:f>
              <c:strCache>
                <c:ptCount val="1"/>
                <c:pt idx="0">
                  <c:v>2005</c:v>
                </c:pt>
              </c:strCache>
            </c:strRef>
          </c:tx>
          <c:dLbls>
            <c:dLbl>
              <c:idx val="0"/>
              <c:layout>
                <c:manualLayout>
                  <c:x val="8.4264043044462986E-2"/>
                  <c:y val="-0.124392861802088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23-48E3-A453-9DDCF6461B1E}"/>
                </c:ext>
              </c:extLst>
            </c:dLbl>
            <c:dLbl>
              <c:idx val="1"/>
              <c:layout>
                <c:manualLayout>
                  <c:x val="0.13871266635126858"/>
                  <c:y val="-7.257431619586229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23-48E3-A453-9DDCF6461B1E}"/>
                </c:ext>
              </c:extLst>
            </c:dLbl>
            <c:dLbl>
              <c:idx val="2"/>
              <c:layout>
                <c:manualLayout>
                  <c:x val="0.14136292897655267"/>
                  <c:y val="-5.33204664541967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23-48E3-A453-9DDCF6461B1E}"/>
                </c:ext>
              </c:extLst>
            </c:dLbl>
            <c:dLbl>
              <c:idx val="3"/>
              <c:layout>
                <c:manualLayout>
                  <c:x val="0.16767846730330199"/>
                  <c:y val="-1.40306440833785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23-48E3-A453-9DDCF6461B1E}"/>
                </c:ext>
              </c:extLst>
            </c:dLbl>
            <c:dLbl>
              <c:idx val="4"/>
              <c:layout>
                <c:manualLayout>
                  <c:x val="0.14893248323386324"/>
                  <c:y val="1.961162936040966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23-48E3-A453-9DDCF6461B1E}"/>
                </c:ext>
              </c:extLst>
            </c:dLbl>
            <c:dLbl>
              <c:idx val="5"/>
              <c:layout>
                <c:manualLayout>
                  <c:x val="0.12476722688104828"/>
                  <c:y val="6.7994140514923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23-48E3-A453-9DDCF6461B1E}"/>
                </c:ext>
              </c:extLst>
            </c:dLbl>
            <c:dLbl>
              <c:idx val="6"/>
              <c:layout>
                <c:manualLayout>
                  <c:x val="0.10774422021857673"/>
                  <c:y val="0.1211792818127542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23-48E3-A453-9DDCF6461B1E}"/>
                </c:ext>
              </c:extLst>
            </c:dLbl>
            <c:dLbl>
              <c:idx val="7"/>
              <c:layout>
                <c:manualLayout>
                  <c:x val="-6.9136945712010928E-2"/>
                  <c:y val="0.1172953556312141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23-48E3-A453-9DDCF6461B1E}"/>
                </c:ext>
              </c:extLst>
            </c:dLbl>
            <c:dLbl>
              <c:idx val="8"/>
              <c:layout>
                <c:manualLayout>
                  <c:x val="-0.13665141962123717"/>
                  <c:y val="-6.057700323226180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23-48E3-A453-9DDCF6461B1E}"/>
                </c:ext>
              </c:extLst>
            </c:dLbl>
            <c:dLbl>
              <c:idx val="9"/>
              <c:layout>
                <c:manualLayout>
                  <c:x val="-7.4380641516382809E-2"/>
                  <c:y val="-0.1267079895061777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23-48E3-A453-9DDCF6461B1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ETS'!$A$72,'NON-ETS &amp; ETS'!$A$77,'NON-ETS &amp; ETS'!$A$78,'NON-ETS &amp; ETS'!$A$79,'NON-ETS &amp; ETS'!$A$80,'NON-ETS &amp; ETS'!$A$81,'NON-ETS &amp; ETS'!$A$87,'NON-ETS &amp; ETS'!$A$93,'NON-ETS &amp; ETS'!$A$94,'NON-ETS &amp; ETS'!$A$102)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ETS'!$Q$72,'NON-ETS &amp; ETS'!$Q$77,'NON-ETS &amp; ETS'!$Q$78,'NON-ETS &amp; ETS'!$Q$79,'NON-ETS &amp; ETS'!$Q$80,'NON-ETS &amp; ETS'!$Q$81,'NON-ETS &amp; ETS'!$Q$87,'NON-ETS &amp; ETS'!$Q$93,'NON-ETS &amp; ETS'!$Q$94,'NON-ETS &amp; ETS'!$Q$102)</c:f>
              <c:numCache>
                <c:formatCode>0.00</c:formatCode>
                <c:ptCount val="10"/>
                <c:pt idx="0">
                  <c:v>180.41978711803603</c:v>
                </c:pt>
                <c:pt idx="1">
                  <c:v>8186.2865695384044</c:v>
                </c:pt>
                <c:pt idx="2">
                  <c:v>1431.4174080983366</c:v>
                </c:pt>
                <c:pt idx="3">
                  <c:v>945.7607318253788</c:v>
                </c:pt>
                <c:pt idx="4">
                  <c:v>888.18991732569111</c:v>
                </c:pt>
                <c:pt idx="5">
                  <c:v>13142.855867264325</c:v>
                </c:pt>
                <c:pt idx="6">
                  <c:v>212.05714337357412</c:v>
                </c:pt>
                <c:pt idx="7">
                  <c:v>1198.6189797854142</c:v>
                </c:pt>
                <c:pt idx="8">
                  <c:v>20390.280473386007</c:v>
                </c:pt>
                <c:pt idx="9">
                  <c:v>1291.9683880384277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F23-48E3-A453-9DDCF6461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3868193000075872"/>
          <c:h val="0.1605267194183592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2020 ESD</a:t>
            </a:r>
          </a:p>
        </c:rich>
      </c:tx>
      <c:layout>
        <c:manualLayout>
          <c:xMode val="edge"/>
          <c:yMode val="edge"/>
          <c:x val="0.4041553968970481"/>
          <c:y val="0.3902926649840506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664476828769508"/>
          <c:y val="9.3588491898465923E-2"/>
          <c:w val="0.61235162981431979"/>
          <c:h val="0.68020907265689279"/>
        </c:manualLayout>
      </c:layout>
      <c:doughnutChart>
        <c:varyColors val="1"/>
        <c:ser>
          <c:idx val="0"/>
          <c:order val="0"/>
          <c:tx>
            <c:strRef>
              <c:f>'NON-ETS &amp; ETS'!$AF$71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7.0313045439654498E-2"/>
                  <c:y val="-0.1204053223917763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05-45CE-B0EA-35B4AA6F7937}"/>
                </c:ext>
              </c:extLst>
            </c:dLbl>
            <c:dLbl>
              <c:idx val="1"/>
              <c:layout>
                <c:manualLayout>
                  <c:x val="0.13030939351138274"/>
                  <c:y val="-8.653070413195426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05-45CE-B0EA-35B4AA6F7937}"/>
                </c:ext>
              </c:extLst>
            </c:dLbl>
            <c:dLbl>
              <c:idx val="2"/>
              <c:layout>
                <c:manualLayout>
                  <c:x val="0.15496358388708192"/>
                  <c:y val="-6.328931497997673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05-45CE-B0EA-35B4AA6F7937}"/>
                </c:ext>
              </c:extLst>
            </c:dLbl>
            <c:dLbl>
              <c:idx val="3"/>
              <c:layout>
                <c:manualLayout>
                  <c:x val="0.16936189289145046"/>
                  <c:y val="-2.399949260915849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05-45CE-B0EA-35B4AA6F7937}"/>
                </c:ext>
              </c:extLst>
            </c:dLbl>
            <c:dLbl>
              <c:idx val="4"/>
              <c:layout>
                <c:manualLayout>
                  <c:x val="0.15561920676839114"/>
                  <c:y val="2.160539906556566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05-45CE-B0EA-35B4AA6F7937}"/>
                </c:ext>
              </c:extLst>
            </c:dLbl>
            <c:dLbl>
              <c:idx val="5"/>
              <c:layout>
                <c:manualLayout>
                  <c:x val="0.13428538801879217"/>
                  <c:y val="6.400660110461113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05-45CE-B0EA-35B4AA6F7937}"/>
                </c:ext>
              </c:extLst>
            </c:dLbl>
            <c:dLbl>
              <c:idx val="6"/>
              <c:layout>
                <c:manualLayout>
                  <c:x val="9.4189252295257875E-2"/>
                  <c:y val="0.1291543606333782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05-45CE-B0EA-35B4AA6F7937}"/>
                </c:ext>
              </c:extLst>
            </c:dLbl>
            <c:dLbl>
              <c:idx val="7"/>
              <c:layout>
                <c:manualLayout>
                  <c:x val="-0.1515779184969884"/>
                  <c:y val="9.735765857965401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05-45CE-B0EA-35B4AA6F7937}"/>
                </c:ext>
              </c:extLst>
            </c:dLbl>
            <c:dLbl>
              <c:idx val="8"/>
              <c:layout>
                <c:manualLayout>
                  <c:x val="-0.13665141962123717"/>
                  <c:y val="-6.057700323226180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05-45CE-B0EA-35B4AA6F7937}"/>
                </c:ext>
              </c:extLst>
            </c:dLbl>
            <c:dLbl>
              <c:idx val="9"/>
              <c:layout>
                <c:manualLayout>
                  <c:x val="-8.0499437936581444E-2"/>
                  <c:y val="-0.1267079895061777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05-45CE-B0EA-35B4AA6F793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ETS'!$A$72,'NON-ETS &amp; ETS'!$A$77,'NON-ETS &amp; ETS'!$A$78,'NON-ETS &amp; ETS'!$A$79,'NON-ETS &amp; ETS'!$A$80,'NON-ETS &amp; ETS'!$A$81,'NON-ETS &amp; ETS'!$A$87,'NON-ETS &amp; ETS'!$A$93,'NON-ETS &amp; ETS'!$A$94,'NON-ETS &amp; ETS'!$A$102)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ETS'!$AF$72,'NON-ETS &amp; ETS'!$AF$77,'NON-ETS &amp; ETS'!$AF$78,'NON-ETS &amp; ETS'!$AF$79,'NON-ETS &amp; ETS'!$AF$80,'NON-ETS &amp; ETS'!$AF$81,'NON-ETS &amp; ETS'!$AF$87,'NON-ETS &amp; ETS'!$AF$93,'NON-ETS &amp; ETS'!$AF$94,'NON-ETS &amp; ETS'!$AF$102)</c:f>
              <c:numCache>
                <c:formatCode>0.00</c:formatCode>
                <c:ptCount val="10"/>
                <c:pt idx="0">
                  <c:v>730.78642197827935</c:v>
                </c:pt>
                <c:pt idx="1">
                  <c:v>7119.136575812111</c:v>
                </c:pt>
                <c:pt idx="2">
                  <c:v>1141.9786104316786</c:v>
                </c:pt>
                <c:pt idx="3">
                  <c:v>885.07928708162831</c:v>
                </c:pt>
                <c:pt idx="4">
                  <c:v>896.08761367765908</c:v>
                </c:pt>
                <c:pt idx="5">
                  <c:v>10285.89137996886</c:v>
                </c:pt>
                <c:pt idx="6">
                  <c:v>205.65730690170477</c:v>
                </c:pt>
                <c:pt idx="7">
                  <c:v>785.47905100685261</c:v>
                </c:pt>
                <c:pt idx="8">
                  <c:v>21432.321187320838</c:v>
                </c:pt>
                <c:pt idx="9">
                  <c:v>906.70888674548132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05-45CE-B0EA-35B4AA6F7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3868193000075872"/>
          <c:h val="0.1605267194183592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'NEW Summary 1990-2020 GHG'!$B$1</c:f>
              <c:strCache>
                <c:ptCount val="1"/>
                <c:pt idx="0">
                  <c:v>1990</c:v>
                </c:pt>
              </c:strCache>
            </c:strRef>
          </c:tx>
          <c:dLbls>
            <c:dLbl>
              <c:idx val="0"/>
              <c:layout>
                <c:manualLayout>
                  <c:x val="3.243471807403385E-2"/>
                  <c:y val="3.31149793887479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48-4FC8-9E2A-95B2A0A40E08}"/>
                </c:ext>
              </c:extLst>
            </c:dLbl>
            <c:dLbl>
              <c:idx val="1"/>
              <c:layout>
                <c:manualLayout>
                  <c:x val="2.721723232871753E-2"/>
                  <c:y val="-2.871144867254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48-4FC8-9E2A-95B2A0A40E08}"/>
                </c:ext>
              </c:extLst>
            </c:dLbl>
            <c:dLbl>
              <c:idx val="2"/>
              <c:layout>
                <c:manualLayout>
                  <c:x val="2.0004063592653127E-2"/>
                  <c:y val="-3.138899969748069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48-4FC8-9E2A-95B2A0A40E08}"/>
                </c:ext>
              </c:extLst>
            </c:dLbl>
            <c:dLbl>
              <c:idx val="3"/>
              <c:layout>
                <c:manualLayout>
                  <c:x val="7.3746490972008791E-2"/>
                  <c:y val="-6.0555652627545141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0C-451E-95B1-EFC75F0C3BD5}"/>
                </c:ext>
              </c:extLst>
            </c:dLbl>
            <c:dLbl>
              <c:idx val="4"/>
              <c:layout>
                <c:manualLayout>
                  <c:x val="-5.8221232690741247E-2"/>
                  <c:y val="1.96116452681304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48-4FC8-9E2A-95B2A0A40E08}"/>
                </c:ext>
              </c:extLst>
            </c:dLbl>
            <c:dLbl>
              <c:idx val="5"/>
              <c:layout>
                <c:manualLayout>
                  <c:x val="-6.6420635351615534E-2"/>
                  <c:y val="2.19969850207427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48-4FC8-9E2A-95B2A0A40E08}"/>
                </c:ext>
              </c:extLst>
            </c:dLbl>
            <c:dLbl>
              <c:idx val="6"/>
              <c:layout>
                <c:manualLayout>
                  <c:x val="-2.2347108572212789E-2"/>
                  <c:y val="-6.422040364224002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48-4FC8-9E2A-95B2A0A40E08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48-4FC8-9E2A-95B2A0A40E08}"/>
                </c:ext>
              </c:extLst>
            </c:dLbl>
            <c:dLbl>
              <c:idx val="8"/>
              <c:layout>
                <c:manualLayout>
                  <c:x val="-2.8863366519563952E-2"/>
                  <c:y val="-5.858327398437498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48-4FC8-9E2A-95B2A0A40E08}"/>
                </c:ext>
              </c:extLst>
            </c:dLbl>
            <c:dLbl>
              <c:idx val="9"/>
              <c:layout>
                <c:manualLayout>
                  <c:x val="3.4589539052716452E-2"/>
                  <c:y val="8.9325690498007302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48-4FC8-9E2A-95B2A0A40E0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GHG'!$A$2,'NEW Summary 1990-2020 GHG'!$A$7,'NEW Summary 1990-2020 GHG'!$A$8,'NEW Summary 1990-2020 GHG'!$A$9,'NEW Summary 1990-2020 GHG'!$A$10,'NEW Summary 1990-2020 GHG'!$A$11,'NEW Summary 1990-2020 GHG'!$A$17,'NEW Summary 1990-2020 GHG'!$A$23,'NEW Summary 1990-2020 GHG'!$A$24,'NEW Summary 1990-2020 GHG'!$A$32)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GHG'!$B$2,'NEW Summary 1990-2020 GHG'!$B$7,'NEW Summary 1990-2020 GHG'!$B$8,'NEW Summary 1990-2020 GHG'!$B$9,'NEW Summary 1990-2020 GHG'!$B$10,'NEW Summary 1990-2020 GHG'!$B$11,'NEW Summary 1990-2020 GHG'!$B$17,'NEW Summary 1990-2020 GHG'!$B$23,'NEW Summary 1990-2020 GHG'!$B$24,'NEW Summary 1990-2020 GHG'!$B$32)</c:f>
              <c:numCache>
                <c:formatCode>0.00</c:formatCode>
                <c:ptCount val="10"/>
                <c:pt idx="0">
                  <c:v>11327.546541430427</c:v>
                </c:pt>
                <c:pt idx="1">
                  <c:v>7521.2675903875033</c:v>
                </c:pt>
                <c:pt idx="2">
                  <c:v>4099.2242246648111</c:v>
                </c:pt>
                <c:pt idx="3">
                  <c:v>993.94275759734512</c:v>
                </c:pt>
                <c:pt idx="4">
                  <c:v>1114.7967479613083</c:v>
                </c:pt>
                <c:pt idx="5">
                  <c:v>5148.4434985780681</c:v>
                </c:pt>
                <c:pt idx="6">
                  <c:v>3275.5688780136029</c:v>
                </c:pt>
                <c:pt idx="7">
                  <c:v>34.591111871073778</c:v>
                </c:pt>
                <c:pt idx="8">
                  <c:v>19332.737152602938</c:v>
                </c:pt>
                <c:pt idx="9">
                  <c:v>1552.053617690967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48-4FC8-9E2A-95B2A0A40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lineChart>
        <c:grouping val="standard"/>
        <c:varyColors val="0"/>
        <c:ser>
          <c:idx val="8"/>
          <c:order val="0"/>
          <c:tx>
            <c:strRef>
              <c:f>'NEW Summary 1990-2020 GHG'!$A$24</c:f>
              <c:strCache>
                <c:ptCount val="1"/>
                <c:pt idx="0">
                  <c:v>Agriculture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GHG'!$B$24:$AF$24</c:f>
              <c:numCache>
                <c:formatCode>0.00</c:formatCode>
                <c:ptCount val="31"/>
                <c:pt idx="0">
                  <c:v>19332.737152602938</c:v>
                </c:pt>
                <c:pt idx="1">
                  <c:v>19542.368438104626</c:v>
                </c:pt>
                <c:pt idx="2">
                  <c:v>19663.237153650989</c:v>
                </c:pt>
                <c:pt idx="3">
                  <c:v>19986.356488686051</c:v>
                </c:pt>
                <c:pt idx="4">
                  <c:v>20276.756796210349</c:v>
                </c:pt>
                <c:pt idx="5">
                  <c:v>21034.713514523617</c:v>
                </c:pt>
                <c:pt idx="6">
                  <c:v>21300.922173076684</c:v>
                </c:pt>
                <c:pt idx="7">
                  <c:v>21472.878358901497</c:v>
                </c:pt>
                <c:pt idx="8">
                  <c:v>21995.031556314156</c:v>
                </c:pt>
                <c:pt idx="9">
                  <c:v>21759.644797815945</c:v>
                </c:pt>
                <c:pt idx="10">
                  <c:v>20937.722277985918</c:v>
                </c:pt>
                <c:pt idx="11">
                  <c:v>20714.025292201924</c:v>
                </c:pt>
                <c:pt idx="12">
                  <c:v>20480.3793885368</c:v>
                </c:pt>
                <c:pt idx="13">
                  <c:v>20839.74856750121</c:v>
                </c:pt>
                <c:pt idx="14">
                  <c:v>20469.62548958711</c:v>
                </c:pt>
                <c:pt idx="15">
                  <c:v>20390.280473386007</c:v>
                </c:pt>
                <c:pt idx="16">
                  <c:v>20212.017892530625</c:v>
                </c:pt>
                <c:pt idx="17">
                  <c:v>19622.302485242777</c:v>
                </c:pt>
                <c:pt idx="18">
                  <c:v>19545.273925836413</c:v>
                </c:pt>
                <c:pt idx="19">
                  <c:v>19116.936821150804</c:v>
                </c:pt>
                <c:pt idx="20">
                  <c:v>19178.773045312253</c:v>
                </c:pt>
                <c:pt idx="21">
                  <c:v>18502.60349872</c:v>
                </c:pt>
                <c:pt idx="22">
                  <c:v>19284.490568109359</c:v>
                </c:pt>
                <c:pt idx="23">
                  <c:v>20030.007560999824</c:v>
                </c:pt>
                <c:pt idx="24">
                  <c:v>19484.181192647477</c:v>
                </c:pt>
                <c:pt idx="25">
                  <c:v>19990.464276379349</c:v>
                </c:pt>
                <c:pt idx="26">
                  <c:v>20500.157235194303</c:v>
                </c:pt>
                <c:pt idx="27">
                  <c:v>21198.867117927839</c:v>
                </c:pt>
                <c:pt idx="28">
                  <c:v>22037.153204312152</c:v>
                </c:pt>
                <c:pt idx="29">
                  <c:v>21146.626079269743</c:v>
                </c:pt>
                <c:pt idx="30">
                  <c:v>21432.321187320838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2-4BD5-BD66-8087B063640A}"/>
            </c:ext>
          </c:extLst>
        </c:ser>
        <c:ser>
          <c:idx val="5"/>
          <c:order val="1"/>
          <c:tx>
            <c:strRef>
              <c:f>'NEW Summary 1990-2020 GHG'!$A$11</c:f>
              <c:strCache>
                <c:ptCount val="1"/>
                <c:pt idx="0">
                  <c:v>Transport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GHG'!$B$11:$AF$11</c:f>
              <c:numCache>
                <c:formatCode>0.00</c:formatCode>
                <c:ptCount val="31"/>
                <c:pt idx="0">
                  <c:v>5148.4434985780681</c:v>
                </c:pt>
                <c:pt idx="1">
                  <c:v>5328.9796285487409</c:v>
                </c:pt>
                <c:pt idx="2">
                  <c:v>5757.694096648589</c:v>
                </c:pt>
                <c:pt idx="3">
                  <c:v>5734.4284670211282</c:v>
                </c:pt>
                <c:pt idx="4">
                  <c:v>5986.4371118693234</c:v>
                </c:pt>
                <c:pt idx="5">
                  <c:v>6280.3359897314149</c:v>
                </c:pt>
                <c:pt idx="6">
                  <c:v>7334.5998000014879</c:v>
                </c:pt>
                <c:pt idx="7">
                  <c:v>7713.2007742164942</c:v>
                </c:pt>
                <c:pt idx="8">
                  <c:v>9065.9554952397975</c:v>
                </c:pt>
                <c:pt idx="9">
                  <c:v>9758.7842932715866</c:v>
                </c:pt>
                <c:pt idx="10">
                  <c:v>10802.311187767993</c:v>
                </c:pt>
                <c:pt idx="11">
                  <c:v>11325.906024202237</c:v>
                </c:pt>
                <c:pt idx="12">
                  <c:v>11518.698481029349</c:v>
                </c:pt>
                <c:pt idx="13">
                  <c:v>11720.564586038348</c:v>
                </c:pt>
                <c:pt idx="14">
                  <c:v>12438.857642145525</c:v>
                </c:pt>
                <c:pt idx="15">
                  <c:v>13147.971867264325</c:v>
                </c:pt>
                <c:pt idx="16">
                  <c:v>13825.682770177804</c:v>
                </c:pt>
                <c:pt idx="17">
                  <c:v>14411.614846901222</c:v>
                </c:pt>
                <c:pt idx="18">
                  <c:v>13681.360207945547</c:v>
                </c:pt>
                <c:pt idx="19">
                  <c:v>12461.382220154241</c:v>
                </c:pt>
                <c:pt idx="20">
                  <c:v>11545.356663145496</c:v>
                </c:pt>
                <c:pt idx="21">
                  <c:v>11235.627493134862</c:v>
                </c:pt>
                <c:pt idx="22">
                  <c:v>10847.131843397079</c:v>
                </c:pt>
                <c:pt idx="23">
                  <c:v>11071.584342051694</c:v>
                </c:pt>
                <c:pt idx="24">
                  <c:v>11353.969783884999</c:v>
                </c:pt>
                <c:pt idx="25">
                  <c:v>11833.684482799015</c:v>
                </c:pt>
                <c:pt idx="26">
                  <c:v>12316.461897778501</c:v>
                </c:pt>
                <c:pt idx="27">
                  <c:v>12036.989271019434</c:v>
                </c:pt>
                <c:pt idx="28">
                  <c:v>12211.948917760457</c:v>
                </c:pt>
                <c:pt idx="29">
                  <c:v>12220.186028818342</c:v>
                </c:pt>
                <c:pt idx="30">
                  <c:v>10304.356375832454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2-4BD5-BD66-8087B063640A}"/>
            </c:ext>
          </c:extLst>
        </c:ser>
        <c:ser>
          <c:idx val="0"/>
          <c:order val="2"/>
          <c:tx>
            <c:strRef>
              <c:f>'NEW Summary 1990-2020 GHG'!$A$2</c:f>
              <c:strCache>
                <c:ptCount val="1"/>
                <c:pt idx="0">
                  <c:v>Energy Industries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GHG'!$B$2:$AF$2</c:f>
              <c:numCache>
                <c:formatCode>0.00</c:formatCode>
                <c:ptCount val="31"/>
                <c:pt idx="0">
                  <c:v>11327.546541430427</c:v>
                </c:pt>
                <c:pt idx="1">
                  <c:v>11779.223053981637</c:v>
                </c:pt>
                <c:pt idx="2">
                  <c:v>12435.922563880025</c:v>
                </c:pt>
                <c:pt idx="3">
                  <c:v>12455.369426647665</c:v>
                </c:pt>
                <c:pt idx="4">
                  <c:v>12791.470267912608</c:v>
                </c:pt>
                <c:pt idx="5">
                  <c:v>13476.497530418037</c:v>
                </c:pt>
                <c:pt idx="6">
                  <c:v>14196.591525020247</c:v>
                </c:pt>
                <c:pt idx="7">
                  <c:v>14851.745603096546</c:v>
                </c:pt>
                <c:pt idx="8">
                  <c:v>15218.889970934877</c:v>
                </c:pt>
                <c:pt idx="9">
                  <c:v>15916.636050470148</c:v>
                </c:pt>
                <c:pt idx="10">
                  <c:v>16196.993342239075</c:v>
                </c:pt>
                <c:pt idx="11">
                  <c:v>17484.215895400495</c:v>
                </c:pt>
                <c:pt idx="12">
                  <c:v>16491.320201590406</c:v>
                </c:pt>
                <c:pt idx="13">
                  <c:v>16464.715504233973</c:v>
                </c:pt>
                <c:pt idx="14">
                  <c:v>15414.768387704342</c:v>
                </c:pt>
                <c:pt idx="15">
                  <c:v>15899.441198965951</c:v>
                </c:pt>
                <c:pt idx="16">
                  <c:v>15159.036518049979</c:v>
                </c:pt>
                <c:pt idx="17">
                  <c:v>14673.62464376875</c:v>
                </c:pt>
                <c:pt idx="18">
                  <c:v>14791.568277009832</c:v>
                </c:pt>
                <c:pt idx="19">
                  <c:v>13197.97700067062</c:v>
                </c:pt>
                <c:pt idx="20">
                  <c:v>13465.849856840132</c:v>
                </c:pt>
                <c:pt idx="21">
                  <c:v>12061.413901663311</c:v>
                </c:pt>
                <c:pt idx="22">
                  <c:v>12902.62808479094</c:v>
                </c:pt>
                <c:pt idx="23">
                  <c:v>11538.32411491906</c:v>
                </c:pt>
                <c:pt idx="24">
                  <c:v>11329.133177288952</c:v>
                </c:pt>
                <c:pt idx="25">
                  <c:v>11938.926328477844</c:v>
                </c:pt>
                <c:pt idx="26">
                  <c:v>12663.068898613354</c:v>
                </c:pt>
                <c:pt idx="27">
                  <c:v>11895.270755831862</c:v>
                </c:pt>
                <c:pt idx="28">
                  <c:v>10635.396692065833</c:v>
                </c:pt>
                <c:pt idx="29">
                  <c:v>9427.1247198828441</c:v>
                </c:pt>
                <c:pt idx="30">
                  <c:v>8683.1317414125097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F2-4BD5-BD66-8087B063640A}"/>
            </c:ext>
          </c:extLst>
        </c:ser>
        <c:ser>
          <c:idx val="1"/>
          <c:order val="3"/>
          <c:tx>
            <c:strRef>
              <c:f>'NEW Summary 1990-2020 GHG'!$A$7</c:f>
              <c:strCache>
                <c:ptCount val="1"/>
                <c:pt idx="0">
                  <c:v>Residential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GHG'!$B$7:$AF$7</c:f>
              <c:numCache>
                <c:formatCode>0.00</c:formatCode>
                <c:ptCount val="31"/>
                <c:pt idx="0">
                  <c:v>7521.2675903875033</c:v>
                </c:pt>
                <c:pt idx="1">
                  <c:v>7620.5642383710665</c:v>
                </c:pt>
                <c:pt idx="2">
                  <c:v>6825.5960354935023</c:v>
                </c:pt>
                <c:pt idx="3">
                  <c:v>6815.8843556285547</c:v>
                </c:pt>
                <c:pt idx="4">
                  <c:v>6739.7320848209347</c:v>
                </c:pt>
                <c:pt idx="5">
                  <c:v>6563.8366872190009</c:v>
                </c:pt>
                <c:pt idx="6">
                  <c:v>6893.8361927072547</c:v>
                </c:pt>
                <c:pt idx="7">
                  <c:v>6643.1971937760609</c:v>
                </c:pt>
                <c:pt idx="8">
                  <c:v>7206.090626909373</c:v>
                </c:pt>
                <c:pt idx="9">
                  <c:v>6952.448948369165</c:v>
                </c:pt>
                <c:pt idx="10">
                  <c:v>7044.1292152662163</c:v>
                </c:pt>
                <c:pt idx="11">
                  <c:v>7388.1849538362139</c:v>
                </c:pt>
                <c:pt idx="12">
                  <c:v>7393.2500776558727</c:v>
                </c:pt>
                <c:pt idx="13">
                  <c:v>7618.2544786912986</c:v>
                </c:pt>
                <c:pt idx="14">
                  <c:v>7765.1007681659485</c:v>
                </c:pt>
                <c:pt idx="15">
                  <c:v>8198.5645695384046</c:v>
                </c:pt>
                <c:pt idx="16">
                  <c:v>8059.5397924843974</c:v>
                </c:pt>
                <c:pt idx="17">
                  <c:v>7884.6126192493803</c:v>
                </c:pt>
                <c:pt idx="18">
                  <c:v>8657.5854552853853</c:v>
                </c:pt>
                <c:pt idx="19">
                  <c:v>8508.9066024297354</c:v>
                </c:pt>
                <c:pt idx="20">
                  <c:v>8771.2778661933662</c:v>
                </c:pt>
                <c:pt idx="21">
                  <c:v>7535.0922351897962</c:v>
                </c:pt>
                <c:pt idx="22">
                  <c:v>7066.8345299804514</c:v>
                </c:pt>
                <c:pt idx="23">
                  <c:v>6889.4372904593702</c:v>
                </c:pt>
                <c:pt idx="24">
                  <c:v>6080.3853387916251</c:v>
                </c:pt>
                <c:pt idx="25">
                  <c:v>6506.3533900787434</c:v>
                </c:pt>
                <c:pt idx="26">
                  <c:v>6716.2960538486395</c:v>
                </c:pt>
                <c:pt idx="27">
                  <c:v>6329.6419953258574</c:v>
                </c:pt>
                <c:pt idx="28">
                  <c:v>6829.0154378831039</c:v>
                </c:pt>
                <c:pt idx="29">
                  <c:v>6529.1610253291883</c:v>
                </c:pt>
                <c:pt idx="30">
                  <c:v>7119.136575812111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F2-4BD5-BD66-8087B063640A}"/>
            </c:ext>
          </c:extLst>
        </c:ser>
        <c:ser>
          <c:idx val="2"/>
          <c:order val="4"/>
          <c:tx>
            <c:strRef>
              <c:f>'NEW Summary 1990-2020 GHG'!$A$8</c:f>
              <c:strCache>
                <c:ptCount val="1"/>
                <c:pt idx="0">
                  <c:v>Manufacturing Combustion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GHG'!$B$8:$AF$8</c:f>
              <c:numCache>
                <c:formatCode>0.00</c:formatCode>
                <c:ptCount val="31"/>
                <c:pt idx="0">
                  <c:v>4099.2242246648111</c:v>
                </c:pt>
                <c:pt idx="1">
                  <c:v>4187.4331128728854</c:v>
                </c:pt>
                <c:pt idx="2">
                  <c:v>3864.1645398766041</c:v>
                </c:pt>
                <c:pt idx="3">
                  <c:v>4073.0819441241429</c:v>
                </c:pt>
                <c:pt idx="4">
                  <c:v>4313.8844568323266</c:v>
                </c:pt>
                <c:pt idx="5">
                  <c:v>4333.0651264631761</c:v>
                </c:pt>
                <c:pt idx="6">
                  <c:v>4199.9820161775133</c:v>
                </c:pt>
                <c:pt idx="7">
                  <c:v>4543.1389355884994</c:v>
                </c:pt>
                <c:pt idx="8">
                  <c:v>4526.0102691714292</c:v>
                </c:pt>
                <c:pt idx="9">
                  <c:v>4696.3624673808263</c:v>
                </c:pt>
                <c:pt idx="10">
                  <c:v>5481.5456542244319</c:v>
                </c:pt>
                <c:pt idx="11">
                  <c:v>5446.4557106370385</c:v>
                </c:pt>
                <c:pt idx="12">
                  <c:v>5109.4063627381965</c:v>
                </c:pt>
                <c:pt idx="13">
                  <c:v>5223.4648700705702</c:v>
                </c:pt>
                <c:pt idx="14">
                  <c:v>5294.0836994761576</c:v>
                </c:pt>
                <c:pt idx="15">
                  <c:v>5473.4902042956737</c:v>
                </c:pt>
                <c:pt idx="16">
                  <c:v>5262.3791910317486</c:v>
                </c:pt>
                <c:pt idx="17">
                  <c:v>5350.0782031539411</c:v>
                </c:pt>
                <c:pt idx="18">
                  <c:v>5159.7806615405525</c:v>
                </c:pt>
                <c:pt idx="19">
                  <c:v>4136.6451732898349</c:v>
                </c:pt>
                <c:pt idx="20">
                  <c:v>4150.371156612945</c:v>
                </c:pt>
                <c:pt idx="21">
                  <c:v>3681.6731209914888</c:v>
                </c:pt>
                <c:pt idx="22">
                  <c:v>3759.9667451636747</c:v>
                </c:pt>
                <c:pt idx="23">
                  <c:v>3954.6656123768444</c:v>
                </c:pt>
                <c:pt idx="24">
                  <c:v>4179.9904147740126</c:v>
                </c:pt>
                <c:pt idx="25">
                  <c:v>4271.9077345829664</c:v>
                </c:pt>
                <c:pt idx="26">
                  <c:v>4343.7289433505885</c:v>
                </c:pt>
                <c:pt idx="27">
                  <c:v>4465.7225227118479</c:v>
                </c:pt>
                <c:pt idx="28">
                  <c:v>4671.5067353869554</c:v>
                </c:pt>
                <c:pt idx="29">
                  <c:v>4589.1124020442576</c:v>
                </c:pt>
                <c:pt idx="30">
                  <c:v>4521.9877873930955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F2-4BD5-BD66-8087B063640A}"/>
            </c:ext>
          </c:extLst>
        </c:ser>
        <c:ser>
          <c:idx val="6"/>
          <c:order val="5"/>
          <c:tx>
            <c:strRef>
              <c:f>'NEW Summary 1990-2020 GHG'!$A$17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1990-2020 GHG'!$B$1:$AF$1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'NEW Summary 1990-2020 GHG'!$B$17:$AF$17</c:f>
              <c:numCache>
                <c:formatCode>0.00</c:formatCode>
                <c:ptCount val="31"/>
                <c:pt idx="0">
                  <c:v>3275.5688780136029</c:v>
                </c:pt>
                <c:pt idx="1">
                  <c:v>2962.9133103547001</c:v>
                </c:pt>
                <c:pt idx="2">
                  <c:v>2874.5353993642884</c:v>
                </c:pt>
                <c:pt idx="3">
                  <c:v>2839.8588451092205</c:v>
                </c:pt>
                <c:pt idx="4">
                  <c:v>3078.3155196736634</c:v>
                </c:pt>
                <c:pt idx="5">
                  <c:v>2992.0987061905053</c:v>
                </c:pt>
                <c:pt idx="6">
                  <c:v>3074.2723224371125</c:v>
                </c:pt>
                <c:pt idx="7">
                  <c:v>3403.6580244467773</c:v>
                </c:pt>
                <c:pt idx="8">
                  <c:v>3293.720556291963</c:v>
                </c:pt>
                <c:pt idx="9">
                  <c:v>3243.2826611682549</c:v>
                </c:pt>
                <c:pt idx="10">
                  <c:v>3790.6019096460254</c:v>
                </c:pt>
                <c:pt idx="11">
                  <c:v>3823.0505657163949</c:v>
                </c:pt>
                <c:pt idx="12">
                  <c:v>3304.9278777295694</c:v>
                </c:pt>
                <c:pt idx="13">
                  <c:v>2498.1550711418513</c:v>
                </c:pt>
                <c:pt idx="14">
                  <c:v>2669.772675838376</c:v>
                </c:pt>
                <c:pt idx="15">
                  <c:v>2766.7409334835747</c:v>
                </c:pt>
                <c:pt idx="16">
                  <c:v>2713.0604728700027</c:v>
                </c:pt>
                <c:pt idx="17">
                  <c:v>2769.5975273576382</c:v>
                </c:pt>
                <c:pt idx="18">
                  <c:v>2475.3589221848761</c:v>
                </c:pt>
                <c:pt idx="19">
                  <c:v>1661.0503720823299</c:v>
                </c:pt>
                <c:pt idx="20">
                  <c:v>1467.9142634467689</c:v>
                </c:pt>
                <c:pt idx="21">
                  <c:v>1337.2970597029639</c:v>
                </c:pt>
                <c:pt idx="22">
                  <c:v>1565.1497868676679</c:v>
                </c:pt>
                <c:pt idx="23">
                  <c:v>1481.1644708089382</c:v>
                </c:pt>
                <c:pt idx="24">
                  <c:v>1825.4736799096427</c:v>
                </c:pt>
                <c:pt idx="25">
                  <c:v>2012.0228660833686</c:v>
                </c:pt>
                <c:pt idx="26">
                  <c:v>2155.2859352078485</c:v>
                </c:pt>
                <c:pt idx="27">
                  <c:v>2243.2485151165674</c:v>
                </c:pt>
                <c:pt idx="28">
                  <c:v>2299.5806943848575</c:v>
                </c:pt>
                <c:pt idx="29">
                  <c:v>2271.5700365377324</c:v>
                </c:pt>
                <c:pt idx="30">
                  <c:v>2112.8208671333891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F2-4BD5-BD66-8087B0636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680192"/>
        <c:axId val="224694272"/>
      </c:lineChart>
      <c:catAx>
        <c:axId val="2246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694272"/>
        <c:crossesAt val="0"/>
        <c:auto val="1"/>
        <c:lblAlgn val="ctr"/>
        <c:lblOffset val="100"/>
        <c:noMultiLvlLbl val="0"/>
      </c:catAx>
      <c:valAx>
        <c:axId val="224694272"/>
        <c:scaling>
          <c:orientation val="minMax"/>
          <c:max val="25000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 sz="1600"/>
                  <a:t>kilotonnes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4680192"/>
        <c:crosses val="autoZero"/>
        <c:crossBetween val="between"/>
        <c:majorUnit val="5000"/>
        <c:minorUnit val="1000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4.4558744708724167E-2"/>
          <c:y val="0.93561789688821684"/>
          <c:w val="0.94510841905227305"/>
          <c:h val="4.806691249438838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1990</a:t>
            </a:r>
          </a:p>
        </c:rich>
      </c:tx>
      <c:layout>
        <c:manualLayout>
          <c:xMode val="edge"/>
          <c:yMode val="edge"/>
          <c:x val="0.45441176281478368"/>
          <c:y val="0.36437365881702266"/>
        </c:manualLayout>
      </c:layout>
      <c:overlay val="1"/>
    </c:title>
    <c:autoTitleDeleted val="0"/>
    <c:plotArea>
      <c:layout/>
      <c:doughnutChart>
        <c:varyColors val="1"/>
        <c:ser>
          <c:idx val="0"/>
          <c:order val="0"/>
          <c:tx>
            <c:strRef>
              <c:f>'NEW Summary 1990-2020 GHG'!$B$1</c:f>
              <c:strCache>
                <c:ptCount val="1"/>
                <c:pt idx="0">
                  <c:v>1990</c:v>
                </c:pt>
              </c:strCache>
            </c:strRef>
          </c:tx>
          <c:dLbls>
            <c:dLbl>
              <c:idx val="0"/>
              <c:layout>
                <c:manualLayout>
                  <c:x val="9.9393933159044642E-2"/>
                  <c:y val="-0.1004676253402163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D8-403C-8B6B-6AE381F85FFF}"/>
                </c:ext>
              </c:extLst>
            </c:dLbl>
            <c:dLbl>
              <c:idx val="1"/>
              <c:layout>
                <c:manualLayout>
                  <c:x val="0.13990473704311909"/>
                  <c:y val="3.110170847224963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D8-403C-8B6B-6AE381F85FFF}"/>
                </c:ext>
              </c:extLst>
            </c:dLbl>
            <c:dLbl>
              <c:idx val="2"/>
              <c:layout>
                <c:manualLayout>
                  <c:x val="0.1702541159949951"/>
                  <c:y val="6.03244067396950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D8-403C-8B6B-6AE381F85FFF}"/>
                </c:ext>
              </c:extLst>
            </c:dLbl>
            <c:dLbl>
              <c:idx val="3"/>
              <c:layout>
                <c:manualLayout>
                  <c:x val="0.14233890619916489"/>
                  <c:y val="8.167030176410926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D8-403C-8B6B-6AE381F85FFF}"/>
                </c:ext>
              </c:extLst>
            </c:dLbl>
            <c:dLbl>
              <c:idx val="4"/>
              <c:layout>
                <c:manualLayout>
                  <c:x val="5.9365745199881061E-2"/>
                  <c:y val="0.1272751934388335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D8-403C-8B6B-6AE381F85FFF}"/>
                </c:ext>
              </c:extLst>
            </c:dLbl>
            <c:dLbl>
              <c:idx val="5"/>
              <c:layout>
                <c:manualLayout>
                  <c:x val="-2.8858066167119164E-2"/>
                  <c:y val="0.1258134619644470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D8-403C-8B6B-6AE381F85FFF}"/>
                </c:ext>
              </c:extLst>
            </c:dLbl>
            <c:dLbl>
              <c:idx val="6"/>
              <c:layout>
                <c:manualLayout>
                  <c:x val="-7.134164140852349E-2"/>
                  <c:y val="0.1151979726972861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D8-403C-8B6B-6AE381F85FFF}"/>
                </c:ext>
              </c:extLst>
            </c:dLbl>
            <c:dLbl>
              <c:idx val="7"/>
              <c:layout>
                <c:manualLayout>
                  <c:x val="-0.14409795315809307"/>
                  <c:y val="5.349472506622219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D8-403C-8B6B-6AE381F85FFF}"/>
                </c:ext>
              </c:extLst>
            </c:dLbl>
            <c:dLbl>
              <c:idx val="8"/>
              <c:layout>
                <c:manualLayout>
                  <c:x val="-0.13665141962123717"/>
                  <c:y val="-6.057700323226180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D8-403C-8B6B-6AE381F85FFF}"/>
                </c:ext>
              </c:extLst>
            </c:dLbl>
            <c:dLbl>
              <c:idx val="9"/>
              <c:layout>
                <c:manualLayout>
                  <c:x val="1.4991699211843058E-2"/>
                  <c:y val="-0.1167391409803978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D8-403C-8B6B-6AE381F85FF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GHG'!$A$2,'NEW Summary 1990-2020 GHG'!$A$7,'NEW Summary 1990-2020 GHG'!$A$8,'NEW Summary 1990-2020 GHG'!$A$9,'NEW Summary 1990-2020 GHG'!$A$10,'NEW Summary 1990-2020 GHG'!$A$11,'NEW Summary 1990-2020 GHG'!$A$17,'NEW Summary 1990-2020 GHG'!$A$23,'NEW Summary 1990-2020 GHG'!$A$24,'NEW Summary 1990-2020 GHG'!$A$32)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GHG'!$B$2,'NEW Summary 1990-2020 GHG'!$B$7,'NEW Summary 1990-2020 GHG'!$B$8,'NEW Summary 1990-2020 GHG'!$B$9,'NEW Summary 1990-2020 GHG'!$B$10,'NEW Summary 1990-2020 GHG'!$B$11,'NEW Summary 1990-2020 GHG'!$B$17,'NEW Summary 1990-2020 GHG'!$B$23,'NEW Summary 1990-2020 GHG'!$B$24,'NEW Summary 1990-2020 GHG'!$B$32)</c:f>
              <c:numCache>
                <c:formatCode>0.00</c:formatCode>
                <c:ptCount val="10"/>
                <c:pt idx="0">
                  <c:v>11327.546541430427</c:v>
                </c:pt>
                <c:pt idx="1">
                  <c:v>7521.2675903875033</c:v>
                </c:pt>
                <c:pt idx="2">
                  <c:v>4099.2242246648111</c:v>
                </c:pt>
                <c:pt idx="3">
                  <c:v>993.94275759734512</c:v>
                </c:pt>
                <c:pt idx="4">
                  <c:v>1114.7967479613083</c:v>
                </c:pt>
                <c:pt idx="5">
                  <c:v>5148.4434985780681</c:v>
                </c:pt>
                <c:pt idx="6">
                  <c:v>3275.5688780136029</c:v>
                </c:pt>
                <c:pt idx="7">
                  <c:v>34.591111871073778</c:v>
                </c:pt>
                <c:pt idx="8">
                  <c:v>19332.737152602938</c:v>
                </c:pt>
                <c:pt idx="9">
                  <c:v>1552.053617690967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8D8-403C-8B6B-6AE381F85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3868193000075872"/>
          <c:h val="0.1605267194183592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2020</a:t>
            </a:r>
          </a:p>
        </c:rich>
      </c:tx>
      <c:layout>
        <c:manualLayout>
          <c:xMode val="edge"/>
          <c:yMode val="edge"/>
          <c:x val="0.4547679457327185"/>
          <c:y val="0.36826452223975759"/>
        </c:manualLayout>
      </c:layout>
      <c:overlay val="1"/>
    </c:title>
    <c:autoTitleDeleted val="0"/>
    <c:plotArea>
      <c:layout/>
      <c:doughnutChart>
        <c:varyColors val="1"/>
        <c:ser>
          <c:idx val="0"/>
          <c:order val="0"/>
          <c:tx>
            <c:strRef>
              <c:f>'NEW Summary 1990-2020 GHG'!$AF$1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9.1923531248936916E-2"/>
                  <c:y val="-0.1098702126381226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67-4DC9-B95D-9988A150061A}"/>
                </c:ext>
              </c:extLst>
            </c:dLbl>
            <c:dLbl>
              <c:idx val="1"/>
              <c:layout>
                <c:manualLayout>
                  <c:x val="0.11974107905801203"/>
                  <c:y val="-2.803267348627813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7-4DC9-B95D-9988A150061A}"/>
                </c:ext>
              </c:extLst>
            </c:dLbl>
            <c:dLbl>
              <c:idx val="2"/>
              <c:layout>
                <c:manualLayout>
                  <c:x val="0.17759088439959966"/>
                  <c:y val="1.39224383754607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67-4DC9-B95D-9988A150061A}"/>
                </c:ext>
              </c:extLst>
            </c:dLbl>
            <c:dLbl>
              <c:idx val="3"/>
              <c:layout>
                <c:manualLayout>
                  <c:x val="0.14264964784195613"/>
                  <c:y val="6.38900536620520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67-4DC9-B95D-9988A150061A}"/>
                </c:ext>
              </c:extLst>
            </c:dLbl>
            <c:dLbl>
              <c:idx val="4"/>
              <c:layout>
                <c:manualLayout>
                  <c:x val="0.10443318170901519"/>
                  <c:y val="0.1120028222986759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67-4DC9-B95D-9988A150061A}"/>
                </c:ext>
              </c:extLst>
            </c:dLbl>
            <c:dLbl>
              <c:idx val="5"/>
              <c:layout>
                <c:manualLayout>
                  <c:x val="1.3835332486051285E-2"/>
                  <c:y val="0.117852674876665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67-4DC9-B95D-9988A150061A}"/>
                </c:ext>
              </c:extLst>
            </c:dLbl>
            <c:dLbl>
              <c:idx val="6"/>
              <c:layout>
                <c:manualLayout>
                  <c:x val="-8.8361622452355848E-2"/>
                  <c:y val="0.123860125720005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67-4DC9-B95D-9988A150061A}"/>
                </c:ext>
              </c:extLst>
            </c:dLbl>
            <c:dLbl>
              <c:idx val="7"/>
              <c:layout>
                <c:manualLayout>
                  <c:x val="-0.14770441452501182"/>
                  <c:y val="7.38475272957994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867-4DC9-B95D-9988A150061A}"/>
                </c:ext>
              </c:extLst>
            </c:dLbl>
            <c:dLbl>
              <c:idx val="8"/>
              <c:layout>
                <c:manualLayout>
                  <c:x val="-0.12166653266828908"/>
                  <c:y val="-4.7955013087576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67-4DC9-B95D-9988A150061A}"/>
                </c:ext>
              </c:extLst>
            </c:dLbl>
            <c:dLbl>
              <c:idx val="9"/>
              <c:layout>
                <c:manualLayout>
                  <c:x val="-1.9057532718796219E-2"/>
                  <c:y val="-0.1198651197919828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67-4DC9-B95D-9988A15006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1990-2020 GHG'!$A$2,'NEW Summary 1990-2020 GHG'!$A$7,'NEW Summary 1990-2020 GHG'!$A$8,'NEW Summary 1990-2020 GHG'!$A$9,'NEW Summary 1990-2020 GHG'!$A$10,'NEW Summary 1990-2020 GHG'!$A$11,'NEW Summary 1990-2020 GHG'!$A$17,'NEW Summary 1990-2020 GHG'!$A$23,'NEW Summary 1990-2020 GHG'!$A$24,'NEW Summary 1990-2020 GHG'!$A$32)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1990-2020 GHG'!$AF$2,'NEW Summary 1990-2020 GHG'!$AF$7,'NEW Summary 1990-2020 GHG'!$AF$8,'NEW Summary 1990-2020 GHG'!$AF$9,'NEW Summary 1990-2020 GHG'!$AF$10,'NEW Summary 1990-2020 GHG'!$AF$11,'NEW Summary 1990-2020 GHG'!$AF$17,'NEW Summary 1990-2020 GHG'!$AF$23,'NEW Summary 1990-2020 GHG'!$AF$24,'NEW Summary 1990-2020 GHG'!$AF$32)</c:f>
              <c:numCache>
                <c:formatCode>0.00</c:formatCode>
                <c:ptCount val="10"/>
                <c:pt idx="0">
                  <c:v>8683.1317414125097</c:v>
                </c:pt>
                <c:pt idx="1">
                  <c:v>7119.136575812111</c:v>
                </c:pt>
                <c:pt idx="2">
                  <c:v>4521.9877873930955</c:v>
                </c:pt>
                <c:pt idx="3">
                  <c:v>936.73071926819171</c:v>
                </c:pt>
                <c:pt idx="4">
                  <c:v>896.08761367765908</c:v>
                </c:pt>
                <c:pt idx="5">
                  <c:v>10304.356375832454</c:v>
                </c:pt>
                <c:pt idx="6">
                  <c:v>2112.8208671333891</c:v>
                </c:pt>
                <c:pt idx="7">
                  <c:v>785.47905100685261</c:v>
                </c:pt>
                <c:pt idx="8">
                  <c:v>21432.321187320838</c:v>
                </c:pt>
                <c:pt idx="9">
                  <c:v>906.70888674548132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67-4DC9-B95D-9988A1500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4868764050502941"/>
          <c:h val="0.16082729966854031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43602848655445E-2"/>
          <c:y val="6.9501385041551261E-2"/>
          <c:w val="0.91759544163239892"/>
          <c:h val="0.75126922154121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1990-2020 GHG'!$A$3</c:f>
              <c:strCache>
                <c:ptCount val="1"/>
                <c:pt idx="0">
                  <c:v>Public electricity and heat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GHG'!$B$3:$AF$3</c15:sqref>
                  </c15:fullRef>
                </c:ext>
              </c:extLst>
              <c:f>('NEW Summary 1990-2020 GHG'!$B$3,'NEW Summary 1990-2020 GHG'!$G$3,'NEW Summary 1990-2020 GHG'!$L$3,'NEW Summary 1990-2020 GHG'!$Q$3,'NEW Summary 1990-2020 GHG'!$V$3:$AF$3)</c:f>
              <c:numCache>
                <c:formatCode>0.00</c:formatCode>
                <c:ptCount val="15"/>
                <c:pt idx="0">
                  <c:v>10953.919869683112</c:v>
                </c:pt>
                <c:pt idx="1">
                  <c:v>13132.912896120479</c:v>
                </c:pt>
                <c:pt idx="2">
                  <c:v>15754.35326580209</c:v>
                </c:pt>
                <c:pt idx="3">
                  <c:v>15244.751010413473</c:v>
                </c:pt>
                <c:pt idx="4">
                  <c:v>12895.102957698073</c:v>
                </c:pt>
                <c:pt idx="5">
                  <c:v>11560.550993186767</c:v>
                </c:pt>
                <c:pt idx="6">
                  <c:v>12365.541407531198</c:v>
                </c:pt>
                <c:pt idx="7">
                  <c:v>11006.414107495202</c:v>
                </c:pt>
                <c:pt idx="8">
                  <c:v>10844.160372273413</c:v>
                </c:pt>
                <c:pt idx="9">
                  <c:v>11393.019122627593</c:v>
                </c:pt>
                <c:pt idx="10">
                  <c:v>12150.606686622921</c:v>
                </c:pt>
                <c:pt idx="11">
                  <c:v>11376.415549515035</c:v>
                </c:pt>
                <c:pt idx="12">
                  <c:v>10114.280139002916</c:v>
                </c:pt>
                <c:pt idx="13">
                  <c:v>8968.083077515179</c:v>
                </c:pt>
                <c:pt idx="14">
                  <c:v>8212.4618212811056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F-4412-8A3A-245E933847B2}"/>
            </c:ext>
          </c:extLst>
        </c:ser>
        <c:ser>
          <c:idx val="1"/>
          <c:order val="1"/>
          <c:tx>
            <c:strRef>
              <c:f>'NEW Summary 1990-2020 GHG'!$A$4</c:f>
              <c:strCache>
                <c:ptCount val="1"/>
                <c:pt idx="0">
                  <c:v>Petroleum refining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GHG'!$B$4:$AF$4</c15:sqref>
                  </c15:fullRef>
                </c:ext>
              </c:extLst>
              <c:f>('NEW Summary 1990-2020 GHG'!$B$4,'NEW Summary 1990-2020 GHG'!$G$4,'NEW Summary 1990-2020 GHG'!$L$4,'NEW Summary 1990-2020 GHG'!$Q$4,'NEW Summary 1990-2020 GHG'!$V$4:$AF$4)</c:f>
              <c:numCache>
                <c:formatCode>0.00</c:formatCode>
                <c:ptCount val="15"/>
                <c:pt idx="0">
                  <c:v>168.67007475966938</c:v>
                </c:pt>
                <c:pt idx="1">
                  <c:v>181.27469310609743</c:v>
                </c:pt>
                <c:pt idx="2">
                  <c:v>274.79746671454512</c:v>
                </c:pt>
                <c:pt idx="3">
                  <c:v>411.8653994268235</c:v>
                </c:pt>
                <c:pt idx="4">
                  <c:v>310.47454786791877</c:v>
                </c:pt>
                <c:pt idx="5">
                  <c:v>285.49057113333788</c:v>
                </c:pt>
                <c:pt idx="6">
                  <c:v>313.64292513346294</c:v>
                </c:pt>
                <c:pt idx="7">
                  <c:v>294.56254106953065</c:v>
                </c:pt>
                <c:pt idx="8">
                  <c:v>279.47662558764301</c:v>
                </c:pt>
                <c:pt idx="9">
                  <c:v>358.72704903232011</c:v>
                </c:pt>
                <c:pt idx="10">
                  <c:v>313.57152456737884</c:v>
                </c:pt>
                <c:pt idx="11">
                  <c:v>311.19048192085194</c:v>
                </c:pt>
                <c:pt idx="12">
                  <c:v>322.19314711962551</c:v>
                </c:pt>
                <c:pt idx="13">
                  <c:v>274.54455551699135</c:v>
                </c:pt>
                <c:pt idx="14">
                  <c:v>301.04001783497307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FF-4412-8A3A-245E933847B2}"/>
            </c:ext>
          </c:extLst>
        </c:ser>
        <c:ser>
          <c:idx val="2"/>
          <c:order val="2"/>
          <c:tx>
            <c:strRef>
              <c:f>'NEW Summary 1990-2020 GHG'!$A$5</c:f>
              <c:strCache>
                <c:ptCount val="1"/>
                <c:pt idx="0">
                  <c:v>Solid fuels and other energy industries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GHG'!$B$5:$AF$5</c15:sqref>
                  </c15:fullRef>
                </c:ext>
              </c:extLst>
              <c:f>('NEW Summary 1990-2020 GHG'!$B$5,'NEW Summary 1990-2020 GHG'!$G$5,'NEW Summary 1990-2020 GHG'!$L$5,'NEW Summary 1990-2020 GHG'!$Q$5,'NEW Summary 1990-2020 GHG'!$V$5:$AF$5)</c:f>
              <c:numCache>
                <c:formatCode>0.00</c:formatCode>
                <c:ptCount val="15"/>
                <c:pt idx="0">
                  <c:v>100.53678355437907</c:v>
                </c:pt>
                <c:pt idx="1">
                  <c:v>69.441462401639171</c:v>
                </c:pt>
                <c:pt idx="2">
                  <c:v>87.150476539279381</c:v>
                </c:pt>
                <c:pt idx="3">
                  <c:v>171.89367022298498</c:v>
                </c:pt>
                <c:pt idx="4">
                  <c:v>173.30878785637356</c:v>
                </c:pt>
                <c:pt idx="5">
                  <c:v>135.77376924578249</c:v>
                </c:pt>
                <c:pt idx="6">
                  <c:v>145.38763882613475</c:v>
                </c:pt>
                <c:pt idx="7">
                  <c:v>161.17215860735035</c:v>
                </c:pt>
                <c:pt idx="8">
                  <c:v>133.65440233155715</c:v>
                </c:pt>
                <c:pt idx="9">
                  <c:v>114.52621438146069</c:v>
                </c:pt>
                <c:pt idx="10">
                  <c:v>125.40347875489084</c:v>
                </c:pt>
                <c:pt idx="11">
                  <c:v>128.69933277292381</c:v>
                </c:pt>
                <c:pt idx="12">
                  <c:v>118.51658952383853</c:v>
                </c:pt>
                <c:pt idx="13">
                  <c:v>107.24275781946939</c:v>
                </c:pt>
                <c:pt idx="14">
                  <c:v>91.859197950135083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FF-4412-8A3A-245E933847B2}"/>
            </c:ext>
          </c:extLst>
        </c:ser>
        <c:ser>
          <c:idx val="3"/>
          <c:order val="3"/>
          <c:tx>
            <c:strRef>
              <c:f>'NEW Summary 1990-2020 GHG'!$A$6</c:f>
              <c:strCache>
                <c:ptCount val="1"/>
                <c:pt idx="0">
                  <c:v>Fugitive emissions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GHG'!$B$6:$AF$6</c15:sqref>
                  </c15:fullRef>
                </c:ext>
              </c:extLst>
              <c:f>('NEW Summary 1990-2020 GHG'!$B$6,'NEW Summary 1990-2020 GHG'!$G$6,'NEW Summary 1990-2020 GHG'!$L$6,'NEW Summary 1990-2020 GHG'!$Q$6,'NEW Summary 1990-2020 GHG'!$V$6:$AF$6)</c:f>
              <c:numCache>
                <c:formatCode>0.00</c:formatCode>
                <c:ptCount val="15"/>
                <c:pt idx="0">
                  <c:v>104.41981343326695</c:v>
                </c:pt>
                <c:pt idx="1">
                  <c:v>92.868478789822092</c:v>
                </c:pt>
                <c:pt idx="2">
                  <c:v>80.692133183159271</c:v>
                </c:pt>
                <c:pt idx="3">
                  <c:v>70.931118902668274</c:v>
                </c:pt>
                <c:pt idx="4">
                  <c:v>86.963563417768498</c:v>
                </c:pt>
                <c:pt idx="5">
                  <c:v>79.598568097422785</c:v>
                </c:pt>
                <c:pt idx="6">
                  <c:v>78.056113300144062</c:v>
                </c:pt>
                <c:pt idx="7">
                  <c:v>76.175307746976785</c:v>
                </c:pt>
                <c:pt idx="8">
                  <c:v>71.841777096337879</c:v>
                </c:pt>
                <c:pt idx="9">
                  <c:v>72.653942436471752</c:v>
                </c:pt>
                <c:pt idx="10">
                  <c:v>73.487208668161855</c:v>
                </c:pt>
                <c:pt idx="11">
                  <c:v>78.965391623051744</c:v>
                </c:pt>
                <c:pt idx="12">
                  <c:v>80.40681641945261</c:v>
                </c:pt>
                <c:pt idx="13">
                  <c:v>77.254329031203312</c:v>
                </c:pt>
                <c:pt idx="14">
                  <c:v>77.770704346296895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FF-4412-8A3A-245E93384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7951768"/>
        <c:axId val="747952096"/>
      </c:barChart>
      <c:catAx>
        <c:axId val="74795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952096"/>
        <c:crosses val="autoZero"/>
        <c:auto val="1"/>
        <c:lblAlgn val="ctr"/>
        <c:lblOffset val="100"/>
        <c:noMultiLvlLbl val="0"/>
      </c:catAx>
      <c:valAx>
        <c:axId val="74795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600" b="1">
                    <a:solidFill>
                      <a:sysClr val="windowText" lastClr="000000"/>
                    </a:solidFill>
                  </a:rPr>
                  <a:t>kilotonnes CO</a:t>
                </a:r>
                <a:r>
                  <a:rPr lang="en-IE" sz="1600" b="1" baseline="-25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IE" sz="1600" b="1">
                    <a:solidFill>
                      <a:sysClr val="windowText" lastClr="000000"/>
                    </a:solidFill>
                  </a:rPr>
                  <a:t> equivalent</a:t>
                </a:r>
              </a:p>
            </c:rich>
          </c:tx>
          <c:layout>
            <c:manualLayout>
              <c:xMode val="edge"/>
              <c:yMode val="edge"/>
              <c:x val="1.2751819325714434E-2"/>
              <c:y val="0.187649791698475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95176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365992554060892"/>
          <c:y val="0.92658298252884597"/>
          <c:w val="0.81116443331733445"/>
          <c:h val="5.67965188561956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43602848655445E-2"/>
          <c:y val="6.9501385041551261E-2"/>
          <c:w val="0.91759544163239892"/>
          <c:h val="0.75126922154121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1990-2020 GHG'!$A$12</c:f>
              <c:strCache>
                <c:ptCount val="1"/>
                <c:pt idx="0">
                  <c:v>Domestic aviation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GHG'!$B$12:$AF$12</c15:sqref>
                  </c15:fullRef>
                </c:ext>
              </c:extLst>
              <c:f>('NEW Summary 1990-2020 GHG'!$B$12,'NEW Summary 1990-2020 GHG'!$G$12,'NEW Summary 1990-2020 GHG'!$L$12,'NEW Summary 1990-2020 GHG'!$Q$12,'NEW Summary 1990-2020 GHG'!$V$12:$AF$12)</c:f>
              <c:numCache>
                <c:formatCode>0.00</c:formatCode>
                <c:ptCount val="15"/>
                <c:pt idx="0">
                  <c:v>48.400106486222576</c:v>
                </c:pt>
                <c:pt idx="1">
                  <c:v>45.734268208919957</c:v>
                </c:pt>
                <c:pt idx="2">
                  <c:v>69.643484311968763</c:v>
                </c:pt>
                <c:pt idx="3">
                  <c:v>80.207235907855747</c:v>
                </c:pt>
                <c:pt idx="4">
                  <c:v>49.510807676865383</c:v>
                </c:pt>
                <c:pt idx="5">
                  <c:v>24.652442584170675</c:v>
                </c:pt>
                <c:pt idx="6">
                  <c:v>14.990550534278892</c:v>
                </c:pt>
                <c:pt idx="7">
                  <c:v>15.371013158611117</c:v>
                </c:pt>
                <c:pt idx="8">
                  <c:v>14.690987612673478</c:v>
                </c:pt>
                <c:pt idx="9">
                  <c:v>15.550589478914977</c:v>
                </c:pt>
                <c:pt idx="10">
                  <c:v>16.783691344646389</c:v>
                </c:pt>
                <c:pt idx="11">
                  <c:v>17.452139183375419</c:v>
                </c:pt>
                <c:pt idx="12">
                  <c:v>16.775562003176915</c:v>
                </c:pt>
                <c:pt idx="13">
                  <c:v>17.639469401659657</c:v>
                </c:pt>
                <c:pt idx="14">
                  <c:v>18.625120773608771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5-47A5-A444-EED7DA487DE2}"/>
            </c:ext>
          </c:extLst>
        </c:ser>
        <c:ser>
          <c:idx val="1"/>
          <c:order val="1"/>
          <c:tx>
            <c:strRef>
              <c:f>'NEW Summary 1990-2020 GHG'!$A$13</c:f>
              <c:strCache>
                <c:ptCount val="1"/>
                <c:pt idx="0">
                  <c:v>Road transportation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GHG'!$B$13:$AF$13</c15:sqref>
                  </c15:fullRef>
                </c:ext>
              </c:extLst>
              <c:f>('NEW Summary 1990-2020 GHG'!$B$13,'NEW Summary 1990-2020 GHG'!$G$13,'NEW Summary 1990-2020 GHG'!$L$13,'NEW Summary 1990-2020 GHG'!$Q$13,'NEW Summary 1990-2020 GHG'!$V$13:$AF$13)</c:f>
              <c:numCache>
                <c:formatCode>0.00</c:formatCode>
                <c:ptCount val="15"/>
                <c:pt idx="0">
                  <c:v>4792.0149888438382</c:v>
                </c:pt>
                <c:pt idx="1">
                  <c:v>5892.7938072118068</c:v>
                </c:pt>
                <c:pt idx="2">
                  <c:v>10380.347898056989</c:v>
                </c:pt>
                <c:pt idx="3">
                  <c:v>12566.995016692163</c:v>
                </c:pt>
                <c:pt idx="4">
                  <c:v>10998.16331270366</c:v>
                </c:pt>
                <c:pt idx="5">
                  <c:v>10750.307073825894</c:v>
                </c:pt>
                <c:pt idx="6">
                  <c:v>10377.956703940159</c:v>
                </c:pt>
                <c:pt idx="7">
                  <c:v>10600.176878482491</c:v>
                </c:pt>
                <c:pt idx="8">
                  <c:v>10848.249648890702</c:v>
                </c:pt>
                <c:pt idx="9">
                  <c:v>11336.378467638711</c:v>
                </c:pt>
                <c:pt idx="10">
                  <c:v>11772.671307161805</c:v>
                </c:pt>
                <c:pt idx="11">
                  <c:v>11528.106788777395</c:v>
                </c:pt>
                <c:pt idx="12">
                  <c:v>11664.378104259591</c:v>
                </c:pt>
                <c:pt idx="13">
                  <c:v>11644.883782502891</c:v>
                </c:pt>
                <c:pt idx="14">
                  <c:v>9706.5158607615213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95-47A5-A444-EED7DA487DE2}"/>
            </c:ext>
          </c:extLst>
        </c:ser>
        <c:ser>
          <c:idx val="2"/>
          <c:order val="2"/>
          <c:tx>
            <c:strRef>
              <c:f>'NEW Summary 1990-2020 GHG'!$A$14</c:f>
              <c:strCache>
                <c:ptCount val="1"/>
                <c:pt idx="0">
                  <c:v>Railways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GHG'!$B$14:$AF$14</c15:sqref>
                  </c15:fullRef>
                </c:ext>
              </c:extLst>
              <c:f>('NEW Summary 1990-2020 GHG'!$B$14,'NEW Summary 1990-2020 GHG'!$G$14,'NEW Summary 1990-2020 GHG'!$L$14,'NEW Summary 1990-2020 GHG'!$Q$14,'NEW Summary 1990-2020 GHG'!$V$14:$AF$14)</c:f>
              <c:numCache>
                <c:formatCode>0.00</c:formatCode>
                <c:ptCount val="15"/>
                <c:pt idx="0">
                  <c:v>148.86637452036004</c:v>
                </c:pt>
                <c:pt idx="1">
                  <c:v>124.51265887301999</c:v>
                </c:pt>
                <c:pt idx="2">
                  <c:v>137.64994491940203</c:v>
                </c:pt>
                <c:pt idx="3">
                  <c:v>136.58069370191211</c:v>
                </c:pt>
                <c:pt idx="4">
                  <c:v>136.30730117794968</c:v>
                </c:pt>
                <c:pt idx="5">
                  <c:v>136.52350642814636</c:v>
                </c:pt>
                <c:pt idx="6">
                  <c:v>131.92994006401719</c:v>
                </c:pt>
                <c:pt idx="7">
                  <c:v>131.38444200807905</c:v>
                </c:pt>
                <c:pt idx="8">
                  <c:v>120.52732143027721</c:v>
                </c:pt>
                <c:pt idx="9">
                  <c:v>122.83311312101043</c:v>
                </c:pt>
                <c:pt idx="10">
                  <c:v>125.09843312030688</c:v>
                </c:pt>
                <c:pt idx="11">
                  <c:v>129.13778925403994</c:v>
                </c:pt>
                <c:pt idx="12">
                  <c:v>130.49208530066824</c:v>
                </c:pt>
                <c:pt idx="13">
                  <c:v>136.55275258530426</c:v>
                </c:pt>
                <c:pt idx="14">
                  <c:v>108.79295429635093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95-47A5-A444-EED7DA487DE2}"/>
            </c:ext>
          </c:extLst>
        </c:ser>
        <c:ser>
          <c:idx val="3"/>
          <c:order val="3"/>
          <c:tx>
            <c:strRef>
              <c:f>'NEW Summary 1990-2020 GHG'!$A$15</c:f>
              <c:strCache>
                <c:ptCount val="1"/>
                <c:pt idx="0">
                  <c:v>Domestic navigation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GHG'!$B$15:$AF$15</c15:sqref>
                  </c15:fullRef>
                </c:ext>
              </c:extLst>
              <c:f>('NEW Summary 1990-2020 GHG'!$B$15,'NEW Summary 1990-2020 GHG'!$G$15,'NEW Summary 1990-2020 GHG'!$L$15,'NEW Summary 1990-2020 GHG'!$Q$15,'NEW Summary 1990-2020 GHG'!$V$15:$AF$15)</c:f>
              <c:numCache>
                <c:formatCode>0.00</c:formatCode>
                <c:ptCount val="15"/>
                <c:pt idx="0">
                  <c:v>85.769464065566396</c:v>
                </c:pt>
                <c:pt idx="1">
                  <c:v>92.100890225080789</c:v>
                </c:pt>
                <c:pt idx="2">
                  <c:v>152.65299152182217</c:v>
                </c:pt>
                <c:pt idx="3">
                  <c:v>211.19096114772944</c:v>
                </c:pt>
                <c:pt idx="4">
                  <c:v>200.1179461732057</c:v>
                </c:pt>
                <c:pt idx="5">
                  <c:v>173.7293136834902</c:v>
                </c:pt>
                <c:pt idx="6">
                  <c:v>183.59719763026533</c:v>
                </c:pt>
                <c:pt idx="7">
                  <c:v>179.58536753529575</c:v>
                </c:pt>
                <c:pt idx="8">
                  <c:v>224.81245213777882</c:v>
                </c:pt>
                <c:pt idx="9">
                  <c:v>221.73465518067172</c:v>
                </c:pt>
                <c:pt idx="10">
                  <c:v>266.45871798797521</c:v>
                </c:pt>
                <c:pt idx="11">
                  <c:v>235.2825977256233</c:v>
                </c:pt>
                <c:pt idx="12">
                  <c:v>260.2336301322706</c:v>
                </c:pt>
                <c:pt idx="13">
                  <c:v>277.15973483482497</c:v>
                </c:pt>
                <c:pt idx="14">
                  <c:v>322.64888412097974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95-47A5-A444-EED7DA487DE2}"/>
            </c:ext>
          </c:extLst>
        </c:ser>
        <c:ser>
          <c:idx val="4"/>
          <c:order val="4"/>
          <c:tx>
            <c:strRef>
              <c:f>'NEW Summary 1990-2020 GHG'!$A$16</c:f>
              <c:strCache>
                <c:ptCount val="1"/>
                <c:pt idx="0">
                  <c:v>Other transportation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GHG'!$B$16:$AF$16</c15:sqref>
                  </c15:fullRef>
                </c:ext>
              </c:extLst>
              <c:f>('NEW Summary 1990-2020 GHG'!$B$16,'NEW Summary 1990-2020 GHG'!$G$16,'NEW Summary 1990-2020 GHG'!$L$16,'NEW Summary 1990-2020 GHG'!$Q$16,'NEW Summary 1990-2020 GHG'!$V$16:$AF$16)</c:f>
              <c:numCache>
                <c:formatCode>0.00</c:formatCode>
                <c:ptCount val="15"/>
                <c:pt idx="0">
                  <c:v>73.392564662080531</c:v>
                </c:pt>
                <c:pt idx="1">
                  <c:v>125.19436521258731</c:v>
                </c:pt>
                <c:pt idx="2">
                  <c:v>62.016868957811283</c:v>
                </c:pt>
                <c:pt idx="3">
                  <c:v>152.99795981466491</c:v>
                </c:pt>
                <c:pt idx="4">
                  <c:v>161.25729541381537</c:v>
                </c:pt>
                <c:pt idx="5">
                  <c:v>150.41515661316112</c:v>
                </c:pt>
                <c:pt idx="6">
                  <c:v>138.65745122835756</c:v>
                </c:pt>
                <c:pt idx="7">
                  <c:v>145.06664086721847</c:v>
                </c:pt>
                <c:pt idx="8">
                  <c:v>145.68937381356668</c:v>
                </c:pt>
                <c:pt idx="9">
                  <c:v>137.18765737970654</c:v>
                </c:pt>
                <c:pt idx="10">
                  <c:v>135.44974816376859</c:v>
                </c:pt>
                <c:pt idx="11">
                  <c:v>127.00995607900069</c:v>
                </c:pt>
                <c:pt idx="12">
                  <c:v>140.06953606475147</c:v>
                </c:pt>
                <c:pt idx="13">
                  <c:v>143.95028949366207</c:v>
                </c:pt>
                <c:pt idx="14">
                  <c:v>147.77355587999446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95-47A5-A444-EED7DA487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7951768"/>
        <c:axId val="747952096"/>
      </c:barChart>
      <c:catAx>
        <c:axId val="74795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952096"/>
        <c:crosses val="autoZero"/>
        <c:auto val="1"/>
        <c:lblAlgn val="ctr"/>
        <c:lblOffset val="100"/>
        <c:noMultiLvlLbl val="0"/>
      </c:catAx>
      <c:valAx>
        <c:axId val="74795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600" b="1">
                    <a:solidFill>
                      <a:sysClr val="windowText" lastClr="000000"/>
                    </a:solidFill>
                  </a:rPr>
                  <a:t>kilotonnes CO</a:t>
                </a:r>
                <a:r>
                  <a:rPr lang="en-IE" sz="1600" b="1" baseline="-25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IE" sz="1600" b="1">
                    <a:solidFill>
                      <a:sysClr val="windowText" lastClr="000000"/>
                    </a:solidFill>
                  </a:rPr>
                  <a:t> equivalent</a:t>
                </a:r>
              </a:p>
            </c:rich>
          </c:tx>
          <c:layout>
            <c:manualLayout>
              <c:xMode val="edge"/>
              <c:yMode val="edge"/>
              <c:x val="1.2751819325714434E-2"/>
              <c:y val="0.187649791698475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95176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8124505441762114E-2"/>
          <c:y val="0.91273256701638061"/>
          <c:w val="0.87634007445939111"/>
          <c:h val="5.67965188561956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43602848655445E-2"/>
          <c:y val="6.9501385041551261E-2"/>
          <c:w val="0.91759544163239892"/>
          <c:h val="0.75126922154121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1990-2020 GHG'!$A$18</c:f>
              <c:strCache>
                <c:ptCount val="1"/>
                <c:pt idx="0">
                  <c:v>Mineral 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GHG'!$B$18:$AF$18</c15:sqref>
                  </c15:fullRef>
                </c:ext>
              </c:extLst>
              <c:f>('NEW Summary 1990-2020 GHG'!$B$18,'NEW Summary 1990-2020 GHG'!$G$18,'NEW Summary 1990-2020 GHG'!$L$18,'NEW Summary 1990-2020 GHG'!$Q$18,'NEW Summary 1990-2020 GHG'!$V$18:$AF$18)</c:f>
              <c:numCache>
                <c:formatCode>0.00</c:formatCode>
                <c:ptCount val="15"/>
                <c:pt idx="0">
                  <c:v>1116.7254085014333</c:v>
                </c:pt>
                <c:pt idx="1">
                  <c:v>1084.1810327260134</c:v>
                </c:pt>
                <c:pt idx="2">
                  <c:v>1908.7841314126661</c:v>
                </c:pt>
                <c:pt idx="3">
                  <c:v>2552.7953464691873</c:v>
                </c:pt>
                <c:pt idx="4">
                  <c:v>1299.0484147465629</c:v>
                </c:pt>
                <c:pt idx="5">
                  <c:v>1167.2705389694754</c:v>
                </c:pt>
                <c:pt idx="6">
                  <c:v>1391.9677990924165</c:v>
                </c:pt>
                <c:pt idx="7">
                  <c:v>1301.695001530657</c:v>
                </c:pt>
                <c:pt idx="8">
                  <c:v>1650.4531530457709</c:v>
                </c:pt>
                <c:pt idx="9">
                  <c:v>1830.3635214124336</c:v>
                </c:pt>
                <c:pt idx="10">
                  <c:v>1968.4013520332232</c:v>
                </c:pt>
                <c:pt idx="11">
                  <c:v>2039.8562560230891</c:v>
                </c:pt>
                <c:pt idx="12">
                  <c:v>2094.5489797619248</c:v>
                </c:pt>
                <c:pt idx="13">
                  <c:v>2057.6690466445225</c:v>
                </c:pt>
                <c:pt idx="14">
                  <c:v>1907.1635602316842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E-47E4-ACB9-891D576A8023}"/>
            </c:ext>
          </c:extLst>
        </c:ser>
        <c:ser>
          <c:idx val="1"/>
          <c:order val="1"/>
          <c:tx>
            <c:strRef>
              <c:f>'NEW Summary 1990-2020 GHG'!$A$19</c:f>
              <c:strCache>
                <c:ptCount val="1"/>
                <c:pt idx="0">
                  <c:v>Chemical industry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GHG'!$B$19:$AF$19</c15:sqref>
                  </c15:fullRef>
                </c:ext>
              </c:extLst>
              <c:f>('NEW Summary 1990-2020 GHG'!$B$19,'NEW Summary 1990-2020 GHG'!$G$19,'NEW Summary 1990-2020 GHG'!$L$19,'NEW Summary 1990-2020 GHG'!$Q$19,'NEW Summary 1990-2020 GHG'!$V$19:$AF$19)</c:f>
              <c:numCache>
                <c:formatCode>0.00</c:formatCode>
                <c:ptCount val="15"/>
                <c:pt idx="0">
                  <c:v>1985.5534978391947</c:v>
                </c:pt>
                <c:pt idx="1">
                  <c:v>1754.435682700223</c:v>
                </c:pt>
                <c:pt idx="2">
                  <c:v>1663.2983634614227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E-47E4-ACB9-891D576A8023}"/>
            </c:ext>
          </c:extLst>
        </c:ser>
        <c:ser>
          <c:idx val="2"/>
          <c:order val="2"/>
          <c:tx>
            <c:strRef>
              <c:f>'NEW Summary 1990-2020 GHG'!$A$20</c:f>
              <c:strCache>
                <c:ptCount val="1"/>
                <c:pt idx="0">
                  <c:v>Metal industry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GHG'!$B$20:$AF$20</c15:sqref>
                  </c15:fullRef>
                </c:ext>
              </c:extLst>
              <c:f>('NEW Summary 1990-2020 GHG'!$B$20,'NEW Summary 1990-2020 GHG'!$G$20,'NEW Summary 1990-2020 GHG'!$L$20,'NEW Summary 1990-2020 GHG'!$Q$20,'NEW Summary 1990-2020 GHG'!$V$20:$AF$20)</c:f>
              <c:numCache>
                <c:formatCode>0.00</c:formatCode>
                <c:ptCount val="15"/>
                <c:pt idx="0">
                  <c:v>26.080000000000002</c:v>
                </c:pt>
                <c:pt idx="1">
                  <c:v>24.8</c:v>
                </c:pt>
                <c:pt idx="2">
                  <c:v>28.8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E-47E4-ACB9-891D576A8023}"/>
            </c:ext>
          </c:extLst>
        </c:ser>
        <c:ser>
          <c:idx val="3"/>
          <c:order val="3"/>
          <c:tx>
            <c:strRef>
              <c:f>'NEW Summary 1990-2020 GHG'!$A$21</c:f>
              <c:strCache>
                <c:ptCount val="1"/>
                <c:pt idx="0">
                  <c:v>Non-energy products from fuels and solvent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GHG'!$B$21:$AF$21</c15:sqref>
                  </c15:fullRef>
                </c:ext>
              </c:extLst>
              <c:f>('NEW Summary 1990-2020 GHG'!$B$21,'NEW Summary 1990-2020 GHG'!$G$21,'NEW Summary 1990-2020 GHG'!$L$21,'NEW Summary 1990-2020 GHG'!$Q$21,'NEW Summary 1990-2020 GHG'!$V$21:$AF$21)</c:f>
              <c:numCache>
                <c:formatCode>0.00</c:formatCode>
                <c:ptCount val="15"/>
                <c:pt idx="0">
                  <c:v>115.86811967297513</c:v>
                </c:pt>
                <c:pt idx="1">
                  <c:v>96.486368764268263</c:v>
                </c:pt>
                <c:pt idx="2">
                  <c:v>155.84128477193661</c:v>
                </c:pt>
                <c:pt idx="3">
                  <c:v>176.98941501438708</c:v>
                </c:pt>
                <c:pt idx="4">
                  <c:v>128.14593670020591</c:v>
                </c:pt>
                <c:pt idx="5">
                  <c:v>129.12691473348852</c:v>
                </c:pt>
                <c:pt idx="6">
                  <c:v>132.18851177525119</c:v>
                </c:pt>
                <c:pt idx="7">
                  <c:v>138.40715527828112</c:v>
                </c:pt>
                <c:pt idx="8">
                  <c:v>133.8107028638718</c:v>
                </c:pt>
                <c:pt idx="9">
                  <c:v>140.21886867093511</c:v>
                </c:pt>
                <c:pt idx="10">
                  <c:v>144.31351007462516</c:v>
                </c:pt>
                <c:pt idx="11">
                  <c:v>160.6181854134781</c:v>
                </c:pt>
                <c:pt idx="12">
                  <c:v>162.05464036293273</c:v>
                </c:pt>
                <c:pt idx="13">
                  <c:v>169.9027798932097</c:v>
                </c:pt>
                <c:pt idx="14">
                  <c:v>161.15935090170478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E-47E4-ACB9-891D576A8023}"/>
            </c:ext>
          </c:extLst>
        </c:ser>
        <c:ser>
          <c:idx val="4"/>
          <c:order val="4"/>
          <c:tx>
            <c:strRef>
              <c:f>'NEW Summary 1990-2020 GHG'!$A$22</c:f>
              <c:strCache>
                <c:ptCount val="1"/>
                <c:pt idx="0">
                  <c:v>Other product manufacture and use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GHG'!$B$1:$AF$1</c15:sqref>
                  </c15:fullRef>
                </c:ext>
              </c:extLst>
              <c:f>('NEW Summary 1990-2020 GHG'!$B$1,'NEW Summary 1990-2020 GHG'!$G$1,'NEW Summary 1990-2020 GHG'!$L$1,'NEW Summary 1990-2020 GHG'!$Q$1,'NEW Summary 1990-2020 GHG'!$V$1:$AF$1)</c:f>
              <c:numCache>
                <c:formatCode>General</c:formatCode>
                <c:ptCount val="1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Summary 1990-2020 GHG'!$B$22:$AF$22</c15:sqref>
                  </c15:fullRef>
                </c:ext>
              </c:extLst>
              <c:f>('NEW Summary 1990-2020 GHG'!$B$22,'NEW Summary 1990-2020 GHG'!$G$22,'NEW Summary 1990-2020 GHG'!$L$22,'NEW Summary 1990-2020 GHG'!$Q$22,'NEW Summary 1990-2020 GHG'!$V$22:$AF$22)</c:f>
              <c:numCache>
                <c:formatCode>0.00</c:formatCode>
                <c:ptCount val="15"/>
                <c:pt idx="0">
                  <c:v>31.341851999999999</c:v>
                </c:pt>
                <c:pt idx="1">
                  <c:v>32.195622</c:v>
                </c:pt>
                <c:pt idx="2">
                  <c:v>33.878130000000006</c:v>
                </c:pt>
                <c:pt idx="3">
                  <c:v>36.956172000000002</c:v>
                </c:pt>
                <c:pt idx="4">
                  <c:v>40.719912000000008</c:v>
                </c:pt>
                <c:pt idx="5">
                  <c:v>40.899605999999991</c:v>
                </c:pt>
                <c:pt idx="6">
                  <c:v>40.993475999999994</c:v>
                </c:pt>
                <c:pt idx="7">
                  <c:v>41.062314000000001</c:v>
                </c:pt>
                <c:pt idx="8">
                  <c:v>41.209824000000005</c:v>
                </c:pt>
                <c:pt idx="9">
                  <c:v>41.440475999999997</c:v>
                </c:pt>
                <c:pt idx="10">
                  <c:v>42.571073099999992</c:v>
                </c:pt>
                <c:pt idx="11">
                  <c:v>42.774073680000001</c:v>
                </c:pt>
                <c:pt idx="12">
                  <c:v>42.977074260000002</c:v>
                </c:pt>
                <c:pt idx="13">
                  <c:v>43.998209999999993</c:v>
                </c:pt>
                <c:pt idx="14">
                  <c:v>44.497955999999995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E-47E4-ACB9-891D576A8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7951768"/>
        <c:axId val="747952096"/>
      </c:barChart>
      <c:catAx>
        <c:axId val="74795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952096"/>
        <c:crosses val="autoZero"/>
        <c:auto val="1"/>
        <c:lblAlgn val="ctr"/>
        <c:lblOffset val="100"/>
        <c:noMultiLvlLbl val="0"/>
      </c:catAx>
      <c:valAx>
        <c:axId val="74795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600" b="1">
                    <a:solidFill>
                      <a:sysClr val="windowText" lastClr="000000"/>
                    </a:solidFill>
                  </a:rPr>
                  <a:t>kilotonnes CO</a:t>
                </a:r>
                <a:r>
                  <a:rPr lang="en-IE" sz="1600" b="1" baseline="-25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IE" sz="1600" b="1">
                    <a:solidFill>
                      <a:sysClr val="windowText" lastClr="000000"/>
                    </a:solidFill>
                  </a:rPr>
                  <a:t> equivalent</a:t>
                </a:r>
              </a:p>
            </c:rich>
          </c:tx>
          <c:layout>
            <c:manualLayout>
              <c:xMode val="edge"/>
              <c:yMode val="edge"/>
              <c:x val="1.2751819325714434E-2"/>
              <c:y val="0.187649791698475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95176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8124505441762114E-2"/>
          <c:y val="0.91273256701638061"/>
          <c:w val="0.87634007445939111"/>
          <c:h val="5.67965188561956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1237456</xdr:colOff>
      <xdr:row>42</xdr:row>
      <xdr:rowOff>183356</xdr:rowOff>
    </xdr:from>
    <xdr:to>
      <xdr:col>23</xdr:col>
      <xdr:colOff>312738</xdr:colOff>
      <xdr:row>71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292100</xdr:colOff>
      <xdr:row>72</xdr:row>
      <xdr:rowOff>2381</xdr:rowOff>
    </xdr:from>
    <xdr:to>
      <xdr:col>19</xdr:col>
      <xdr:colOff>319088</xdr:colOff>
      <xdr:row>105</xdr:row>
      <xdr:rowOff>73819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97630</xdr:colOff>
      <xdr:row>72</xdr:row>
      <xdr:rowOff>2381</xdr:rowOff>
    </xdr:from>
    <xdr:to>
      <xdr:col>8</xdr:col>
      <xdr:colOff>241300</xdr:colOff>
      <xdr:row>105</xdr:row>
      <xdr:rowOff>85724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1571625</xdr:colOff>
      <xdr:row>109</xdr:row>
      <xdr:rowOff>71438</xdr:rowOff>
    </xdr:from>
    <xdr:to>
      <xdr:col>24</xdr:col>
      <xdr:colOff>11907</xdr:colOff>
      <xdr:row>137</xdr:row>
      <xdr:rowOff>154782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419100</xdr:colOff>
      <xdr:row>71</xdr:row>
      <xdr:rowOff>177800</xdr:rowOff>
    </xdr:from>
    <xdr:to>
      <xdr:col>30</xdr:col>
      <xdr:colOff>334170</xdr:colOff>
      <xdr:row>105</xdr:row>
      <xdr:rowOff>70643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6B9989B8-6456-4EBB-A412-8BF608759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406400</xdr:colOff>
      <xdr:row>71</xdr:row>
      <xdr:rowOff>177800</xdr:rowOff>
    </xdr:from>
    <xdr:to>
      <xdr:col>41</xdr:col>
      <xdr:colOff>50800</xdr:colOff>
      <xdr:row>105</xdr:row>
      <xdr:rowOff>58738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83EA71E-2D8E-46BE-9E48-2E6F28A59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2552700</xdr:colOff>
      <xdr:row>139</xdr:row>
      <xdr:rowOff>165100</xdr:rowOff>
    </xdr:from>
    <xdr:to>
      <xdr:col>23</xdr:col>
      <xdr:colOff>355600</xdr:colOff>
      <xdr:row>163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E93F65-B226-4105-9C01-24249D470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101600</xdr:colOff>
      <xdr:row>166</xdr:row>
      <xdr:rowOff>38100</xdr:rowOff>
    </xdr:from>
    <xdr:to>
      <xdr:col>23</xdr:col>
      <xdr:colOff>190500</xdr:colOff>
      <xdr:row>190</xdr:row>
      <xdr:rowOff>50800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E5CF5C1-2C1B-46C5-AC41-9977ACB88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152400</xdr:colOff>
      <xdr:row>191</xdr:row>
      <xdr:rowOff>12700</xdr:rowOff>
    </xdr:from>
    <xdr:to>
      <xdr:col>23</xdr:col>
      <xdr:colOff>76200</xdr:colOff>
      <xdr:row>215</xdr:row>
      <xdr:rowOff>25400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FA2780F-5013-423E-9ACE-E05BC8F7C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241300</xdr:colOff>
      <xdr:row>215</xdr:row>
      <xdr:rowOff>0</xdr:rowOff>
    </xdr:from>
    <xdr:to>
      <xdr:col>23</xdr:col>
      <xdr:colOff>165100</xdr:colOff>
      <xdr:row>239</xdr:row>
      <xdr:rowOff>12700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B8010E8-4D38-4697-A81B-F89D5CB94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469900</xdr:colOff>
      <xdr:row>240</xdr:row>
      <xdr:rowOff>88900</xdr:rowOff>
    </xdr:from>
    <xdr:to>
      <xdr:col>23</xdr:col>
      <xdr:colOff>152400</xdr:colOff>
      <xdr:row>264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3A7C5B4-88FF-4BC3-8970-EF942073C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843756</xdr:colOff>
      <xdr:row>40</xdr:row>
      <xdr:rowOff>157956</xdr:rowOff>
    </xdr:from>
    <xdr:to>
      <xdr:col>26</xdr:col>
      <xdr:colOff>571500</xdr:colOff>
      <xdr:row>69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9E747A-B14A-4D40-859C-8CD68E948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101600</xdr:colOff>
      <xdr:row>72</xdr:row>
      <xdr:rowOff>129381</xdr:rowOff>
    </xdr:from>
    <xdr:to>
      <xdr:col>23</xdr:col>
      <xdr:colOff>93663</xdr:colOff>
      <xdr:row>106</xdr:row>
      <xdr:rowOff>10319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F701F1-76C6-436A-BD87-700AD3F91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62705</xdr:colOff>
      <xdr:row>72</xdr:row>
      <xdr:rowOff>142081</xdr:rowOff>
    </xdr:from>
    <xdr:to>
      <xdr:col>11</xdr:col>
      <xdr:colOff>658018</xdr:colOff>
      <xdr:row>106</xdr:row>
      <xdr:rowOff>34924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76D3395-734A-4E5F-B60B-68C5329E9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869156</xdr:colOff>
      <xdr:row>38</xdr:row>
      <xdr:rowOff>107156</xdr:rowOff>
    </xdr:from>
    <xdr:to>
      <xdr:col>27</xdr:col>
      <xdr:colOff>495300</xdr:colOff>
      <xdr:row>65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92F065-4391-4042-B88D-9CA6804DB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</xdr:colOff>
      <xdr:row>67</xdr:row>
      <xdr:rowOff>154781</xdr:rowOff>
    </xdr:from>
    <xdr:to>
      <xdr:col>23</xdr:col>
      <xdr:colOff>17463</xdr:colOff>
      <xdr:row>101</xdr:row>
      <xdr:rowOff>35719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FEC4C3-5327-4A35-898D-5E9B0FA74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11905</xdr:colOff>
      <xdr:row>67</xdr:row>
      <xdr:rowOff>154781</xdr:rowOff>
    </xdr:from>
    <xdr:to>
      <xdr:col>11</xdr:col>
      <xdr:colOff>607218</xdr:colOff>
      <xdr:row>101</xdr:row>
      <xdr:rowOff>47624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CEA044DB-FF6A-4DB7-A5C6-3AF921DEC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869156</xdr:colOff>
      <xdr:row>38</xdr:row>
      <xdr:rowOff>107156</xdr:rowOff>
    </xdr:from>
    <xdr:to>
      <xdr:col>32</xdr:col>
      <xdr:colOff>508000</xdr:colOff>
      <xdr:row>67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34CDC9-C405-438B-BA19-056F2474C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</xdr:colOff>
      <xdr:row>67</xdr:row>
      <xdr:rowOff>129381</xdr:rowOff>
    </xdr:from>
    <xdr:to>
      <xdr:col>23</xdr:col>
      <xdr:colOff>76200</xdr:colOff>
      <xdr:row>101</xdr:row>
      <xdr:rowOff>10319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9B03D1-F47E-425C-9FED-91915CC5C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11905</xdr:colOff>
      <xdr:row>67</xdr:row>
      <xdr:rowOff>142081</xdr:rowOff>
    </xdr:from>
    <xdr:to>
      <xdr:col>11</xdr:col>
      <xdr:colOff>578643</xdr:colOff>
      <xdr:row>101</xdr:row>
      <xdr:rowOff>34924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3D861D87-71F5-4A63-B6FF-3838F9277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800101</xdr:colOff>
      <xdr:row>40</xdr:row>
      <xdr:rowOff>114300</xdr:rowOff>
    </xdr:from>
    <xdr:to>
      <xdr:col>27</xdr:col>
      <xdr:colOff>457201</xdr:colOff>
      <xdr:row>65</xdr:row>
      <xdr:rowOff>70970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43E79B-78C2-435C-B182-D0684D44A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762000</xdr:colOff>
      <xdr:row>109</xdr:row>
      <xdr:rowOff>169717</xdr:rowOff>
    </xdr:from>
    <xdr:to>
      <xdr:col>27</xdr:col>
      <xdr:colOff>330199</xdr:colOff>
      <xdr:row>141</xdr:row>
      <xdr:rowOff>51955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D68A74-F9AD-4F32-9E05-BEBAED832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17319</xdr:colOff>
      <xdr:row>143</xdr:row>
      <xdr:rowOff>29935</xdr:rowOff>
    </xdr:from>
    <xdr:to>
      <xdr:col>11</xdr:col>
      <xdr:colOff>727362</xdr:colOff>
      <xdr:row>177</xdr:row>
      <xdr:rowOff>16080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4E3F160-881A-423C-B246-24F8C24DA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38348</xdr:colOff>
      <xdr:row>143</xdr:row>
      <xdr:rowOff>21606</xdr:rowOff>
    </xdr:from>
    <xdr:to>
      <xdr:col>22</xdr:col>
      <xdr:colOff>584200</xdr:colOff>
      <xdr:row>177</xdr:row>
      <xdr:rowOff>7752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25881B-5AFB-4B2F-BDD8-319866986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180</xdr:row>
      <xdr:rowOff>0</xdr:rowOff>
    </xdr:from>
    <xdr:to>
      <xdr:col>12</xdr:col>
      <xdr:colOff>0</xdr:colOff>
      <xdr:row>213</xdr:row>
      <xdr:rowOff>83343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6BDA92E3-5332-49D0-AEC9-E21BC3A94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40823</xdr:colOff>
      <xdr:row>180</xdr:row>
      <xdr:rowOff>0</xdr:rowOff>
    </xdr:from>
    <xdr:to>
      <xdr:col>22</xdr:col>
      <xdr:colOff>585108</xdr:colOff>
      <xdr:row>213</xdr:row>
      <xdr:rowOff>83343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1102A1D2-FAF7-44CB-9DC4-A6DCA4E89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ir%20Emissions/Annual%20Inventory%20Compilation/2020data/Data%20Processing/Energy/Combustion/Emissions_Energy_1A_2020_WM_L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ivers%20Graph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y Industries QA.QC"/>
      <sheetName val="Energy Industries Check Calcs"/>
      <sheetName val="1A Summary"/>
      <sheetName val="1A1 Summary"/>
      <sheetName val="1A1a "/>
      <sheetName val="1A1b "/>
      <sheetName val="1A1c "/>
      <sheetName val="1A1 Recalculations"/>
      <sheetName val="1A2 Summary"/>
      <sheetName val="1A2a"/>
      <sheetName val="1A2b"/>
      <sheetName val="1A2c"/>
      <sheetName val="1A2d"/>
      <sheetName val="1A2e"/>
      <sheetName val="1A2f"/>
      <sheetName val="1A2g"/>
      <sheetName val="1A2a-1A2g"/>
      <sheetName val="1A2 Recalculations"/>
      <sheetName val="checks"/>
      <sheetName val="1A3 Summary"/>
      <sheetName val="1A3a Aviation"/>
      <sheetName val="1A3b Road"/>
      <sheetName val="1A3c Rail"/>
      <sheetName val="1A3d Navigation"/>
      <sheetName val="1A3e Other Transport"/>
      <sheetName val="1A3 Recalculations"/>
      <sheetName val="Int'l Bunkers Navigation"/>
      <sheetName val="1A4 Summary"/>
      <sheetName val="1A4a Comm_Instit"/>
      <sheetName val="1A4a Commercial Services"/>
      <sheetName val="1A4a Public Services"/>
      <sheetName val="1A4b Residential"/>
      <sheetName val="1A4c Agriculture i+ii"/>
      <sheetName val="1A4c i Ag. stationary"/>
      <sheetName val="1A4c ii Ag. mobile"/>
      <sheetName val="1A4c iii Fishing"/>
      <sheetName val="1A4 Recalculations"/>
    </sheetNames>
    <sheetDataSet>
      <sheetData sheetId="0"/>
      <sheetData sheetId="1"/>
      <sheetData sheetId="2"/>
      <sheetData sheetId="3"/>
      <sheetData sheetId="4">
        <row r="2">
          <cell r="AA2">
            <v>942.05859365846607</v>
          </cell>
        </row>
      </sheetData>
      <sheetData sheetId="5">
        <row r="11">
          <cell r="AA11">
            <v>67.913333167142568</v>
          </cell>
        </row>
      </sheetData>
      <sheetData sheetId="6">
        <row r="28">
          <cell r="AA28">
            <v>73.3</v>
          </cell>
        </row>
      </sheetData>
      <sheetData sheetId="7"/>
      <sheetData sheetId="8">
        <row r="1"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  <cell r="S1">
            <v>2007</v>
          </cell>
          <cell r="T1">
            <v>2008</v>
          </cell>
          <cell r="U1">
            <v>2009</v>
          </cell>
          <cell r="V1">
            <v>2010</v>
          </cell>
          <cell r="W1">
            <v>2011</v>
          </cell>
          <cell r="X1">
            <v>2012</v>
          </cell>
          <cell r="Y1">
            <v>2013</v>
          </cell>
          <cell r="Z1">
            <v>2014</v>
          </cell>
          <cell r="AA1">
            <v>2015</v>
          </cell>
          <cell r="AB1">
            <v>2016</v>
          </cell>
          <cell r="AC1">
            <v>2017</v>
          </cell>
          <cell r="AD1">
            <v>2018</v>
          </cell>
          <cell r="AE1">
            <v>2019</v>
          </cell>
          <cell r="AF1">
            <v>2020</v>
          </cell>
        </row>
      </sheetData>
      <sheetData sheetId="9">
        <row r="280">
          <cell r="C280">
            <v>175.88085285600002</v>
          </cell>
          <cell r="D280">
            <v>18.7285026168</v>
          </cell>
          <cell r="E280">
            <v>18.7285026168</v>
          </cell>
          <cell r="F280">
            <v>18.728733080446453</v>
          </cell>
          <cell r="G280">
            <v>18.728641885947088</v>
          </cell>
          <cell r="H280">
            <v>18.732675697940394</v>
          </cell>
          <cell r="I280">
            <v>18.748600162662026</v>
          </cell>
          <cell r="J280">
            <v>18.763630313020158</v>
          </cell>
          <cell r="K280">
            <v>18.784255821924788</v>
          </cell>
          <cell r="L280">
            <v>18.796992693149708</v>
          </cell>
          <cell r="M280">
            <v>18.809147486192309</v>
          </cell>
          <cell r="N280">
            <v>18.822506596927241</v>
          </cell>
          <cell r="O280">
            <v>18.814057304768546</v>
          </cell>
          <cell r="P280">
            <v>2.3827876786001907</v>
          </cell>
          <cell r="Q280">
            <v>2.3792411594317495</v>
          </cell>
          <cell r="R280">
            <v>2.3799784992709538</v>
          </cell>
          <cell r="S280">
            <v>2.3812988313764269</v>
          </cell>
          <cell r="T280">
            <v>2.3874665043941152</v>
          </cell>
          <cell r="U280">
            <v>2.3833615310748697</v>
          </cell>
          <cell r="V280">
            <v>2.3903149790067437</v>
          </cell>
          <cell r="W280">
            <v>2.3937035210577151</v>
          </cell>
          <cell r="X280">
            <v>2.3906669106609959</v>
          </cell>
          <cell r="Y280">
            <v>2.3832358320945017</v>
          </cell>
          <cell r="Z280">
            <v>2.3481568228747918</v>
          </cell>
          <cell r="AA280">
            <v>2.3768032015705511</v>
          </cell>
          <cell r="AB280">
            <v>2.3850310130582812</v>
          </cell>
          <cell r="AC280">
            <v>2.3405936577310844</v>
          </cell>
          <cell r="AD280">
            <v>2.335945115423645</v>
          </cell>
          <cell r="AE280">
            <v>2.3382443256654315</v>
          </cell>
          <cell r="AF280">
            <v>2.3484198650673993</v>
          </cell>
          <cell r="AG280">
            <v>2.3544007495400892</v>
          </cell>
        </row>
      </sheetData>
      <sheetData sheetId="10">
        <row r="281">
          <cell r="C281">
            <v>811.4561380022302</v>
          </cell>
          <cell r="D281">
            <v>825.65775546627299</v>
          </cell>
          <cell r="E281">
            <v>961.9854021363841</v>
          </cell>
          <cell r="F281">
            <v>986.59216730401306</v>
          </cell>
          <cell r="G281">
            <v>1247.733104885569</v>
          </cell>
          <cell r="H281">
            <v>1183.7362188764816</v>
          </cell>
          <cell r="I281">
            <v>1125.6540672325282</v>
          </cell>
          <cell r="J281">
            <v>1221.4066785886328</v>
          </cell>
          <cell r="K281">
            <v>1219.1213450478779</v>
          </cell>
          <cell r="L281">
            <v>1293.0122076881876</v>
          </cell>
          <cell r="M281">
            <v>1347.2690725484422</v>
          </cell>
          <cell r="N281">
            <v>1189.7973178039326</v>
          </cell>
          <cell r="O281">
            <v>1162.4477077956042</v>
          </cell>
          <cell r="P281">
            <v>1163.8145770408994</v>
          </cell>
          <cell r="Q281">
            <v>1239.3307839980846</v>
          </cell>
          <cell r="R281">
            <v>1134.2596030368136</v>
          </cell>
          <cell r="S281">
            <v>1433.0109524736438</v>
          </cell>
          <cell r="T281">
            <v>1542.7010440286581</v>
          </cell>
          <cell r="U281">
            <v>1566.5165702530301</v>
          </cell>
          <cell r="V281">
            <v>1304.7109193258518</v>
          </cell>
          <cell r="W281">
            <v>1579.3936751989336</v>
          </cell>
          <cell r="X281">
            <v>1364.0678494782767</v>
          </cell>
          <cell r="Y281">
            <v>1234.1132572126771</v>
          </cell>
          <cell r="Z281">
            <v>1347.2541338571843</v>
          </cell>
          <cell r="AA281">
            <v>1292.5598928595386</v>
          </cell>
          <cell r="AB281">
            <v>1300.8191412903809</v>
          </cell>
          <cell r="AC281">
            <v>1272.0207353895328</v>
          </cell>
          <cell r="AD281">
            <v>1308.6023310124322</v>
          </cell>
          <cell r="AE281">
            <v>1327.0501587122956</v>
          </cell>
          <cell r="AF281">
            <v>1361.4838380599736</v>
          </cell>
          <cell r="AG281">
            <v>1336.3294388807253</v>
          </cell>
        </row>
      </sheetData>
      <sheetData sheetId="11">
        <row r="281">
          <cell r="C281">
            <v>411.35656004788905</v>
          </cell>
          <cell r="D281">
            <v>342.96047933257609</v>
          </cell>
          <cell r="E281">
            <v>334.55262260839118</v>
          </cell>
          <cell r="F281">
            <v>345.99095363471764</v>
          </cell>
          <cell r="G281">
            <v>359.55332638473038</v>
          </cell>
          <cell r="H281">
            <v>344.49060342152325</v>
          </cell>
          <cell r="I281">
            <v>323.31140190778603</v>
          </cell>
          <cell r="J281">
            <v>330.15680095491308</v>
          </cell>
          <cell r="K281">
            <v>328.88563331878214</v>
          </cell>
          <cell r="L281">
            <v>375.90809734187138</v>
          </cell>
          <cell r="M281">
            <v>459.4798685324314</v>
          </cell>
          <cell r="N281">
            <v>474.82121770174564</v>
          </cell>
          <cell r="O281">
            <v>438.19275360504901</v>
          </cell>
          <cell r="P281">
            <v>419.80809472929627</v>
          </cell>
          <cell r="Q281">
            <v>412.32009554641314</v>
          </cell>
          <cell r="R281">
            <v>447.63566995229314</v>
          </cell>
          <cell r="S281">
            <v>353.63634976207589</v>
          </cell>
          <cell r="T281">
            <v>311.97280635522912</v>
          </cell>
          <cell r="U281">
            <v>321.76295202234792</v>
          </cell>
          <cell r="V281">
            <v>367.22279690617478</v>
          </cell>
          <cell r="W281">
            <v>391.82188458014036</v>
          </cell>
          <cell r="X281">
            <v>380.47879810613802</v>
          </cell>
          <cell r="Y281">
            <v>391.46631640055176</v>
          </cell>
          <cell r="Z281">
            <v>361.22973813831288</v>
          </cell>
          <cell r="AA281">
            <v>370.09191339856329</v>
          </cell>
          <cell r="AB281">
            <v>381.88079569877709</v>
          </cell>
          <cell r="AC281">
            <v>389.84519542196193</v>
          </cell>
          <cell r="AD281">
            <v>390.89639660240357</v>
          </cell>
          <cell r="AE281">
            <v>422.0370773285394</v>
          </cell>
          <cell r="AF281">
            <v>427.46971750074965</v>
          </cell>
          <cell r="AG281">
            <v>416.44951420032089</v>
          </cell>
        </row>
      </sheetData>
      <sheetData sheetId="12">
        <row r="280">
          <cell r="C280">
            <v>28.533439529846927</v>
          </cell>
          <cell r="D280">
            <v>28.460155899434096</v>
          </cell>
          <cell r="E280">
            <v>34.655652174025697</v>
          </cell>
          <cell r="F280">
            <v>42.209787921898027</v>
          </cell>
          <cell r="G280">
            <v>51.203947638473622</v>
          </cell>
          <cell r="H280">
            <v>57.622737686537029</v>
          </cell>
          <cell r="I280">
            <v>61.055887265474695</v>
          </cell>
          <cell r="J280">
            <v>69.663136514650759</v>
          </cell>
          <cell r="K280">
            <v>78.720200661524572</v>
          </cell>
          <cell r="L280">
            <v>83.426885355308258</v>
          </cell>
          <cell r="M280">
            <v>96.054380077955457</v>
          </cell>
          <cell r="N280">
            <v>95.179583259753755</v>
          </cell>
          <cell r="O280">
            <v>83.656471860208796</v>
          </cell>
          <cell r="P280">
            <v>77.005904090418767</v>
          </cell>
          <cell r="Q280">
            <v>69.181931293204769</v>
          </cell>
          <cell r="R280">
            <v>37.258059630910822</v>
          </cell>
          <cell r="S280">
            <v>23.021367780215339</v>
          </cell>
          <cell r="T280">
            <v>8.7573832524723141</v>
          </cell>
          <cell r="U280">
            <v>16.605680108944874</v>
          </cell>
          <cell r="V280">
            <v>16.168265273477715</v>
          </cell>
          <cell r="W280">
            <v>14.070777645236596</v>
          </cell>
          <cell r="X280">
            <v>9.8545291499469005</v>
          </cell>
          <cell r="Y280">
            <v>13.300008476309131</v>
          </cell>
          <cell r="Z280">
            <v>11.980566054029259</v>
          </cell>
          <cell r="AA280">
            <v>10.819186434533183</v>
          </cell>
          <cell r="AB280">
            <v>10.046736650835765</v>
          </cell>
          <cell r="AC280">
            <v>11.975729661220292</v>
          </cell>
          <cell r="AD280">
            <v>12.441548130123785</v>
          </cell>
          <cell r="AE280">
            <v>18.588328202711445</v>
          </cell>
          <cell r="AF280">
            <v>18.769622926768243</v>
          </cell>
          <cell r="AG280">
            <v>19.175763426020414</v>
          </cell>
        </row>
      </sheetData>
      <sheetData sheetId="13">
        <row r="281">
          <cell r="C281">
            <v>1021.3959786361584</v>
          </cell>
          <cell r="D281">
            <v>1087.9628849986175</v>
          </cell>
          <cell r="E281">
            <v>998.6940940840949</v>
          </cell>
          <cell r="F281">
            <v>1063.3722855856122</v>
          </cell>
          <cell r="G281">
            <v>1119.4885573243066</v>
          </cell>
          <cell r="H281">
            <v>1134.9988995748408</v>
          </cell>
          <cell r="I281">
            <v>1104.9289247928323</v>
          </cell>
          <cell r="J281">
            <v>1219.8249889247224</v>
          </cell>
          <cell r="K281">
            <v>1242.4007794938864</v>
          </cell>
          <cell r="L281">
            <v>1278.4372185880504</v>
          </cell>
          <cell r="M281">
            <v>1525.8452460279698</v>
          </cell>
          <cell r="N281">
            <v>1530.847778437743</v>
          </cell>
          <cell r="O281">
            <v>1279.2990794072064</v>
          </cell>
          <cell r="P281">
            <v>1127.3466150891006</v>
          </cell>
          <cell r="Q281">
            <v>939.07325204759127</v>
          </cell>
          <cell r="R281">
            <v>1065.7957543737093</v>
          </cell>
          <cell r="S281">
            <v>905.24822438319018</v>
          </cell>
          <cell r="T281">
            <v>811.26969132946635</v>
          </cell>
          <cell r="U281">
            <v>802.57310091924069</v>
          </cell>
          <cell r="V281">
            <v>921.04024596864588</v>
          </cell>
          <cell r="W281">
            <v>887.63882416111562</v>
          </cell>
          <cell r="X281">
            <v>793.06631473023731</v>
          </cell>
          <cell r="Y281">
            <v>915.40461992507585</v>
          </cell>
          <cell r="Z281">
            <v>922.08459056053618</v>
          </cell>
          <cell r="AA281">
            <v>913.3215050418205</v>
          </cell>
          <cell r="AB281">
            <v>976.50724989068647</v>
          </cell>
          <cell r="AC281">
            <v>981.18899078524373</v>
          </cell>
          <cell r="AD281">
            <v>1057.0473572940266</v>
          </cell>
          <cell r="AE281">
            <v>1082.296898787147</v>
          </cell>
          <cell r="AF281">
            <v>992.47629124928778</v>
          </cell>
          <cell r="AG281">
            <v>1016.5965898698287</v>
          </cell>
        </row>
      </sheetData>
      <sheetData sheetId="14">
        <row r="290">
          <cell r="C290">
            <v>822.77630705877675</v>
          </cell>
          <cell r="D290">
            <v>844.13289848995623</v>
          </cell>
          <cell r="E290">
            <v>550.88338829471354</v>
          </cell>
          <cell r="F290">
            <v>612.95310535926376</v>
          </cell>
          <cell r="G290">
            <v>440.41656300160207</v>
          </cell>
          <cell r="H290">
            <v>488.30349697642743</v>
          </cell>
          <cell r="I290">
            <v>547.05726237619706</v>
          </cell>
          <cell r="J290">
            <v>538.15976638694633</v>
          </cell>
          <cell r="K290">
            <v>493.66291081682624</v>
          </cell>
          <cell r="L290">
            <v>479.10389992323957</v>
          </cell>
          <cell r="M290">
            <v>692.62745597798846</v>
          </cell>
          <cell r="N290">
            <v>630.46598542673132</v>
          </cell>
          <cell r="O290">
            <v>883.61360840069096</v>
          </cell>
          <cell r="P290">
            <v>1330.093833980394</v>
          </cell>
          <cell r="Q290">
            <v>1704.82844869173</v>
          </cell>
          <cell r="R290">
            <v>1776.7390952874168</v>
          </cell>
          <cell r="S290">
            <v>1661.3262081853782</v>
          </cell>
          <cell r="T290">
            <v>1694.6324668055638</v>
          </cell>
          <cell r="U290">
            <v>1523.9324460433645</v>
          </cell>
          <cell r="V290">
            <v>987.40070734817948</v>
          </cell>
          <cell r="W290">
            <v>778.52245966667601</v>
          </cell>
          <cell r="X290">
            <v>692.68264688766521</v>
          </cell>
          <cell r="Y290">
            <v>783.69739549271435</v>
          </cell>
          <cell r="Z290">
            <v>834.01128039033188</v>
          </cell>
          <cell r="AA290">
            <v>1044.7234321459116</v>
          </cell>
          <cell r="AB290">
            <v>1114.3605230298272</v>
          </cell>
          <cell r="AC290">
            <v>1154.6941055040854</v>
          </cell>
          <cell r="AD290">
            <v>1145.3196243092389</v>
          </cell>
          <cell r="AE290">
            <v>1256.8225809210257</v>
          </cell>
          <cell r="AF290">
            <v>1211.8442993417789</v>
          </cell>
          <cell r="AG290">
            <v>1167.3118532132332</v>
          </cell>
        </row>
      </sheetData>
      <sheetData sheetId="15">
        <row r="290">
          <cell r="C290">
            <v>827.8249485339104</v>
          </cell>
          <cell r="D290">
            <v>1039.530436069228</v>
          </cell>
          <cell r="E290">
            <v>964.66487796219542</v>
          </cell>
          <cell r="F290">
            <v>1003.2349112381919</v>
          </cell>
          <cell r="G290">
            <v>1076.7603157116985</v>
          </cell>
          <cell r="H290">
            <v>1105.180494229425</v>
          </cell>
          <cell r="I290">
            <v>1019.2258724400338</v>
          </cell>
          <cell r="J290">
            <v>1145.1639339056139</v>
          </cell>
          <cell r="K290">
            <v>1144.435144010607</v>
          </cell>
          <cell r="L290">
            <v>1167.6771657910188</v>
          </cell>
          <cell r="M290">
            <v>1341.4604835734528</v>
          </cell>
          <cell r="N290">
            <v>1506.5213214102037</v>
          </cell>
          <cell r="O290">
            <v>1243.3826843646691</v>
          </cell>
          <cell r="P290">
            <v>1103.0130574618599</v>
          </cell>
          <cell r="Q290">
            <v>926.9699467397013</v>
          </cell>
          <cell r="R290">
            <v>1009.4220435152582</v>
          </cell>
          <cell r="S290">
            <v>883.75478961586919</v>
          </cell>
          <cell r="T290">
            <v>978.35734487815671</v>
          </cell>
          <cell r="U290">
            <v>926.00655066254922</v>
          </cell>
          <cell r="V290">
            <v>537.71192348849854</v>
          </cell>
          <cell r="W290">
            <v>496.52983183978517</v>
          </cell>
          <cell r="X290">
            <v>439.13231572856364</v>
          </cell>
          <cell r="Y290">
            <v>419.60191182425177</v>
          </cell>
          <cell r="Z290">
            <v>475.75714655357496</v>
          </cell>
          <cell r="AA290">
            <v>546.09768169207518</v>
          </cell>
          <cell r="AB290">
            <v>485.90825700940076</v>
          </cell>
          <cell r="AC290">
            <v>531.66359293081234</v>
          </cell>
          <cell r="AD290">
            <v>549.07932024819866</v>
          </cell>
          <cell r="AE290">
            <v>562.37344710957029</v>
          </cell>
          <cell r="AF290">
            <v>574.72021310063133</v>
          </cell>
          <cell r="AG290">
            <v>563.77022705342574</v>
          </cell>
        </row>
      </sheetData>
      <sheetData sheetId="16">
        <row r="2">
          <cell r="AA2">
            <v>106.99296694975001</v>
          </cell>
        </row>
      </sheetData>
      <sheetData sheetId="17"/>
      <sheetData sheetId="18"/>
      <sheetData sheetId="19">
        <row r="25">
          <cell r="B25">
            <v>5148.443498578069</v>
          </cell>
        </row>
      </sheetData>
      <sheetData sheetId="20">
        <row r="1">
          <cell r="C1">
            <v>1990</v>
          </cell>
          <cell r="D1">
            <v>1991</v>
          </cell>
          <cell r="E1">
            <v>1992</v>
          </cell>
          <cell r="F1">
            <v>1993</v>
          </cell>
          <cell r="G1">
            <v>1994</v>
          </cell>
          <cell r="H1">
            <v>1995</v>
          </cell>
          <cell r="I1">
            <v>1996</v>
          </cell>
          <cell r="J1">
            <v>1997</v>
          </cell>
          <cell r="K1">
            <v>1998</v>
          </cell>
          <cell r="L1">
            <v>1999</v>
          </cell>
          <cell r="M1">
            <v>2000</v>
          </cell>
          <cell r="N1">
            <v>2001</v>
          </cell>
          <cell r="O1">
            <v>2002</v>
          </cell>
          <cell r="P1">
            <v>2003</v>
          </cell>
          <cell r="Q1">
            <v>2004</v>
          </cell>
          <cell r="R1">
            <v>2005</v>
          </cell>
          <cell r="S1">
            <v>2006</v>
          </cell>
          <cell r="T1">
            <v>2007</v>
          </cell>
          <cell r="U1">
            <v>2008</v>
          </cell>
          <cell r="V1">
            <v>2009</v>
          </cell>
          <cell r="W1">
            <v>2010</v>
          </cell>
          <cell r="X1">
            <v>2011</v>
          </cell>
          <cell r="Y1">
            <v>2012</v>
          </cell>
          <cell r="Z1">
            <v>2013</v>
          </cell>
          <cell r="AA1">
            <v>2014</v>
          </cell>
          <cell r="AB1">
            <v>2015</v>
          </cell>
          <cell r="AC1">
            <v>2016</v>
          </cell>
          <cell r="AD1">
            <v>2017</v>
          </cell>
          <cell r="AE1">
            <v>2018</v>
          </cell>
          <cell r="AF1">
            <v>2019</v>
          </cell>
          <cell r="AG1">
            <v>2020</v>
          </cell>
        </row>
        <row r="15">
          <cell r="A15" t="str">
            <v>International LTO</v>
          </cell>
          <cell r="C15">
            <v>95681.065678800354</v>
          </cell>
          <cell r="D15">
            <v>93508.458601808961</v>
          </cell>
          <cell r="E15">
            <v>85793.462022759268</v>
          </cell>
          <cell r="F15">
            <v>79735.931932482228</v>
          </cell>
          <cell r="G15">
            <v>84077.243102720066</v>
          </cell>
          <cell r="H15">
            <v>85078.471625838196</v>
          </cell>
          <cell r="I15">
            <v>94122.749584923673</v>
          </cell>
          <cell r="J15">
            <v>96286.608260173496</v>
          </cell>
          <cell r="K15">
            <v>103511.40624822052</v>
          </cell>
          <cell r="L15">
            <v>110813.30684005225</v>
          </cell>
          <cell r="M15">
            <v>118097.42999952658</v>
          </cell>
          <cell r="N15">
            <v>118640.5586579393</v>
          </cell>
          <cell r="O15">
            <v>111448.30481603566</v>
          </cell>
          <cell r="P15">
            <v>111888.52519554984</v>
          </cell>
          <cell r="Q15">
            <v>113088.42118207412</v>
          </cell>
          <cell r="R15">
            <v>116059</v>
          </cell>
          <cell r="S15">
            <v>121795</v>
          </cell>
          <cell r="T15">
            <v>130956</v>
          </cell>
          <cell r="U15">
            <v>132493</v>
          </cell>
          <cell r="V15">
            <v>111002</v>
          </cell>
          <cell r="W15">
            <v>101611</v>
          </cell>
          <cell r="X15">
            <v>105932</v>
          </cell>
          <cell r="Y15">
            <v>106060</v>
          </cell>
          <cell r="Z15">
            <v>107772</v>
          </cell>
          <cell r="AA15">
            <v>113778</v>
          </cell>
          <cell r="AB15">
            <v>120188</v>
          </cell>
          <cell r="AC15">
            <v>130517</v>
          </cell>
          <cell r="AD15">
            <v>134554</v>
          </cell>
          <cell r="AE15">
            <v>140775</v>
          </cell>
          <cell r="AF15">
            <v>143562</v>
          </cell>
          <cell r="AG15">
            <v>43345.079000000005</v>
          </cell>
        </row>
        <row r="130">
          <cell r="A130" t="str">
            <v>Total CO2e</v>
          </cell>
          <cell r="C130">
            <v>1081.7486569564792</v>
          </cell>
          <cell r="D130">
            <v>1048.347778719037</v>
          </cell>
          <cell r="E130">
            <v>912.46097947775854</v>
          </cell>
          <cell r="F130">
            <v>1352.5762697780233</v>
          </cell>
          <cell r="G130">
            <v>1198.3609546696302</v>
          </cell>
          <cell r="H130">
            <v>1163.5492235038384</v>
          </cell>
          <cell r="I130">
            <v>1068.164977919077</v>
          </cell>
          <cell r="J130">
            <v>1291.4942089794606</v>
          </cell>
          <cell r="K130">
            <v>1329.9464860040596</v>
          </cell>
          <cell r="L130">
            <v>1574.5560378688135</v>
          </cell>
          <cell r="M130">
            <v>1830.1259882141112</v>
          </cell>
          <cell r="N130">
            <v>2211.7289711064368</v>
          </cell>
          <cell r="O130">
            <v>2351.4746623356955</v>
          </cell>
          <cell r="P130">
            <v>2295.5699773004708</v>
          </cell>
          <cell r="Q130">
            <v>2175.1935220240421</v>
          </cell>
          <cell r="R130">
            <v>2507.6791084066613</v>
          </cell>
          <cell r="S130">
            <v>2890.3660796661338</v>
          </cell>
          <cell r="T130">
            <v>3064.3722390305002</v>
          </cell>
          <cell r="U130">
            <v>2848.5013655940379</v>
          </cell>
          <cell r="V130">
            <v>2248.6008929987293</v>
          </cell>
          <cell r="W130">
            <v>2325.5880965696369</v>
          </cell>
          <cell r="X130">
            <v>2085.9784154845825</v>
          </cell>
          <cell r="Y130">
            <v>1752.5543477980941</v>
          </cell>
          <cell r="Z130">
            <v>2022.0736801444418</v>
          </cell>
          <cell r="AA130">
            <v>2242.2505887906027</v>
          </cell>
          <cell r="AB130">
            <v>2538.1195740979424</v>
          </cell>
          <cell r="AC130">
            <v>2603.0255707334668</v>
          </cell>
          <cell r="AD130">
            <v>3062.722774284699</v>
          </cell>
          <cell r="AE130">
            <v>3309.3456118405261</v>
          </cell>
          <cell r="AF130">
            <v>3347.3334275459733</v>
          </cell>
          <cell r="AG130">
            <v>1182.2456910477672</v>
          </cell>
        </row>
      </sheetData>
      <sheetData sheetId="21">
        <row r="5">
          <cell r="AA5">
            <v>1132.7550991042922</v>
          </cell>
        </row>
      </sheetData>
      <sheetData sheetId="22">
        <row r="10">
          <cell r="AA10">
            <v>35.138128183262893</v>
          </cell>
        </row>
      </sheetData>
      <sheetData sheetId="23">
        <row r="10">
          <cell r="AA10">
            <v>72.491976217242637</v>
          </cell>
        </row>
      </sheetData>
      <sheetData sheetId="24">
        <row r="10">
          <cell r="AA10">
            <v>61.296355422820703</v>
          </cell>
        </row>
      </sheetData>
      <sheetData sheetId="25"/>
      <sheetData sheetId="26">
        <row r="130">
          <cell r="C130">
            <v>56.775741143040008</v>
          </cell>
        </row>
      </sheetData>
      <sheetData sheetId="27">
        <row r="90">
          <cell r="B90">
            <v>10448.472803197581</v>
          </cell>
        </row>
      </sheetData>
      <sheetData sheetId="28">
        <row r="2">
          <cell r="AA2">
            <v>0.34894751879699254</v>
          </cell>
        </row>
      </sheetData>
      <sheetData sheetId="29">
        <row r="286">
          <cell r="C286">
            <v>988.53995008580421</v>
          </cell>
        </row>
      </sheetData>
      <sheetData sheetId="30">
        <row r="286">
          <cell r="C286">
            <v>1108.6908650987461</v>
          </cell>
        </row>
      </sheetData>
      <sheetData sheetId="31">
        <row r="2">
          <cell r="AA2">
            <v>236.19564063450483</v>
          </cell>
        </row>
      </sheetData>
      <sheetData sheetId="32">
        <row r="287">
          <cell r="C287">
            <v>660.29504306688011</v>
          </cell>
        </row>
      </sheetData>
      <sheetData sheetId="33"/>
      <sheetData sheetId="34"/>
      <sheetData sheetId="35">
        <row r="287">
          <cell r="C287">
            <v>86.931928148513919</v>
          </cell>
        </row>
      </sheetData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vers Graph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AR267"/>
  <sheetViews>
    <sheetView tabSelected="1" zoomScale="75" zoomScaleNormal="75" workbookViewId="0">
      <pane ySplit="1" topLeftCell="A2" activePane="bottomLeft" state="frozen"/>
      <selection activeCell="AG246" sqref="AG246"/>
      <selection pane="bottomLeft" activeCell="F17" sqref="F17"/>
    </sheetView>
  </sheetViews>
  <sheetFormatPr defaultRowHeight="15" outlineLevelRow="1" x14ac:dyDescent="0.25"/>
  <cols>
    <col min="1" max="1" width="39.140625" style="3" customWidth="1"/>
    <col min="2" max="2" width="12.28515625" style="3" bestFit="1" customWidth="1"/>
    <col min="3" max="28" width="10.42578125" style="3" bestFit="1" customWidth="1"/>
    <col min="29" max="30" width="10.5703125" style="3" bestFit="1" customWidth="1"/>
    <col min="31" max="32" width="9.85546875" style="3" bestFit="1" customWidth="1"/>
    <col min="33" max="33" width="13.140625" style="3" bestFit="1" customWidth="1"/>
    <col min="34" max="34" width="12.5703125" style="3" customWidth="1"/>
    <col min="35" max="35" width="12.140625" style="3" customWidth="1"/>
    <col min="36" max="36" width="11.140625" style="3" customWidth="1"/>
    <col min="37" max="37" width="10.42578125" style="3" customWidth="1"/>
    <col min="38" max="38" width="9.85546875" style="3" customWidth="1"/>
    <col min="39" max="39" width="9.42578125" style="3" bestFit="1" customWidth="1"/>
    <col min="40" max="40" width="10.28515625" style="3" customWidth="1"/>
    <col min="41" max="16384" width="9.140625" style="3"/>
  </cols>
  <sheetData>
    <row r="1" spans="1:44" ht="30" x14ac:dyDescent="0.25">
      <c r="A1" s="1" t="s">
        <v>44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2">
        <v>2010</v>
      </c>
      <c r="W1" s="2">
        <v>2011</v>
      </c>
      <c r="X1" s="2">
        <v>2012</v>
      </c>
      <c r="Y1" s="2">
        <v>2013</v>
      </c>
      <c r="Z1" s="2">
        <v>2014</v>
      </c>
      <c r="AA1" s="2">
        <v>2015</v>
      </c>
      <c r="AB1" s="2">
        <v>2016</v>
      </c>
      <c r="AC1" s="2">
        <v>2017</v>
      </c>
      <c r="AD1" s="2">
        <v>2018</v>
      </c>
      <c r="AE1" s="2">
        <v>2019</v>
      </c>
      <c r="AF1" s="2">
        <v>2020</v>
      </c>
      <c r="AG1" s="1" t="s">
        <v>45</v>
      </c>
      <c r="AH1" s="25" t="s">
        <v>46</v>
      </c>
      <c r="AI1" s="23"/>
      <c r="AJ1" s="25" t="s">
        <v>31</v>
      </c>
      <c r="AK1" s="31" t="s">
        <v>32</v>
      </c>
    </row>
    <row r="2" spans="1:44" x14ac:dyDescent="0.25">
      <c r="A2" s="10" t="s">
        <v>12</v>
      </c>
      <c r="B2" s="32">
        <f t="shared" ref="B2:AA2" si="0">SUM(B3:B6)</f>
        <v>11327.546541430427</v>
      </c>
      <c r="C2" s="32">
        <f t="shared" si="0"/>
        <v>11779.223053981637</v>
      </c>
      <c r="D2" s="32">
        <f t="shared" si="0"/>
        <v>12435.922563880025</v>
      </c>
      <c r="E2" s="32">
        <f t="shared" si="0"/>
        <v>12455.369426647665</v>
      </c>
      <c r="F2" s="32">
        <f t="shared" si="0"/>
        <v>12791.470267912608</v>
      </c>
      <c r="G2" s="32">
        <f t="shared" si="0"/>
        <v>13476.497530418037</v>
      </c>
      <c r="H2" s="32">
        <f t="shared" si="0"/>
        <v>14196.591525020247</v>
      </c>
      <c r="I2" s="32">
        <f t="shared" si="0"/>
        <v>14851.745603096546</v>
      </c>
      <c r="J2" s="32">
        <f t="shared" si="0"/>
        <v>15218.889970934877</v>
      </c>
      <c r="K2" s="32">
        <f t="shared" si="0"/>
        <v>15916.636050470148</v>
      </c>
      <c r="L2" s="32">
        <f t="shared" si="0"/>
        <v>16196.993342239075</v>
      </c>
      <c r="M2" s="32">
        <f t="shared" si="0"/>
        <v>17484.215895400495</v>
      </c>
      <c r="N2" s="32">
        <f t="shared" si="0"/>
        <v>16491.320201590406</v>
      </c>
      <c r="O2" s="32">
        <f t="shared" si="0"/>
        <v>16464.715504233973</v>
      </c>
      <c r="P2" s="32">
        <f t="shared" si="0"/>
        <v>15414.768387704342</v>
      </c>
      <c r="Q2" s="32">
        <f t="shared" si="0"/>
        <v>15899.441198965951</v>
      </c>
      <c r="R2" s="32">
        <f t="shared" si="0"/>
        <v>15159.036518049979</v>
      </c>
      <c r="S2" s="32">
        <f t="shared" si="0"/>
        <v>14673.62464376875</v>
      </c>
      <c r="T2" s="32">
        <f t="shared" si="0"/>
        <v>14791.568277009832</v>
      </c>
      <c r="U2" s="32">
        <f t="shared" si="0"/>
        <v>13197.97700067062</v>
      </c>
      <c r="V2" s="32">
        <f t="shared" si="0"/>
        <v>13465.849856840132</v>
      </c>
      <c r="W2" s="32">
        <f t="shared" si="0"/>
        <v>12061.413901663311</v>
      </c>
      <c r="X2" s="32">
        <f t="shared" si="0"/>
        <v>12902.62808479094</v>
      </c>
      <c r="Y2" s="32">
        <f t="shared" si="0"/>
        <v>11538.32411491906</v>
      </c>
      <c r="Z2" s="32">
        <f t="shared" si="0"/>
        <v>11329.133177288952</v>
      </c>
      <c r="AA2" s="32">
        <f t="shared" si="0"/>
        <v>11938.926328477844</v>
      </c>
      <c r="AB2" s="32">
        <f>SUM(AB3:AB6)</f>
        <v>12663.068898613354</v>
      </c>
      <c r="AC2" s="32">
        <f>SUM(AC3:AC6)</f>
        <v>11895.270755831862</v>
      </c>
      <c r="AD2" s="32">
        <f t="shared" ref="AD2:AE2" si="1">SUM(AD3:AD6)</f>
        <v>10635.396692065833</v>
      </c>
      <c r="AE2" s="32">
        <f t="shared" si="1"/>
        <v>9427.1247198828441</v>
      </c>
      <c r="AF2" s="32">
        <f t="shared" ref="AF2" si="2">SUM(AF3:AF6)</f>
        <v>8683.1317414125097</v>
      </c>
      <c r="AG2" s="22">
        <f>AF2/$AF$38</f>
        <v>0.1504907838604633</v>
      </c>
      <c r="AH2" s="22">
        <f>(AF2-B2)/B2</f>
        <v>-0.23344991700947665</v>
      </c>
      <c r="AJ2" s="36">
        <f>(AF2-AE2)/AE2</f>
        <v>-7.8920455661435282E-2</v>
      </c>
      <c r="AK2" s="30">
        <f>AF2-AE2</f>
        <v>-743.99297847033449</v>
      </c>
      <c r="AM2" s="30">
        <f t="shared" ref="AM2:AM11" si="3">AK2/1000</f>
        <v>-0.74399297847033452</v>
      </c>
    </row>
    <row r="3" spans="1:44" outlineLevel="1" x14ac:dyDescent="0.25">
      <c r="A3" s="26" t="s">
        <v>33</v>
      </c>
      <c r="B3" s="33">
        <v>10953.919869683112</v>
      </c>
      <c r="C3" s="33">
        <v>11440.957619988107</v>
      </c>
      <c r="D3" s="33">
        <v>12108.543399367891</v>
      </c>
      <c r="E3" s="33">
        <v>12126.246549362788</v>
      </c>
      <c r="F3" s="33">
        <v>12448.543664406883</v>
      </c>
      <c r="G3" s="33">
        <v>13132.912896120479</v>
      </c>
      <c r="H3" s="33">
        <v>13851.997148121833</v>
      </c>
      <c r="I3" s="33">
        <v>14490.618968714625</v>
      </c>
      <c r="J3" s="33">
        <v>14813.762420797844</v>
      </c>
      <c r="K3" s="33">
        <v>15498.257583697967</v>
      </c>
      <c r="L3" s="33">
        <v>15754.35326580209</v>
      </c>
      <c r="M3" s="33">
        <v>16893.896631009309</v>
      </c>
      <c r="N3" s="33">
        <v>15934.480447026663</v>
      </c>
      <c r="O3" s="33">
        <v>15222.09160194351</v>
      </c>
      <c r="P3" s="33">
        <v>14836.215338976092</v>
      </c>
      <c r="Q3" s="33">
        <v>15244.751010413473</v>
      </c>
      <c r="R3" s="33">
        <v>14527.038626731588</v>
      </c>
      <c r="S3" s="33">
        <v>14055.758786835397</v>
      </c>
      <c r="T3" s="33">
        <v>14155.130403839303</v>
      </c>
      <c r="U3" s="33">
        <v>12610.625284719028</v>
      </c>
      <c r="V3" s="33">
        <v>12895.102957698073</v>
      </c>
      <c r="W3" s="33">
        <v>11560.550993186767</v>
      </c>
      <c r="X3" s="33">
        <v>12365.541407531198</v>
      </c>
      <c r="Y3" s="33">
        <v>11006.414107495202</v>
      </c>
      <c r="Z3" s="33">
        <v>10844.160372273413</v>
      </c>
      <c r="AA3" s="33">
        <v>11393.019122627593</v>
      </c>
      <c r="AB3" s="33">
        <v>12150.606686622921</v>
      </c>
      <c r="AC3" s="33">
        <v>11376.415549515035</v>
      </c>
      <c r="AD3" s="33">
        <v>10114.280139002916</v>
      </c>
      <c r="AE3" s="33">
        <v>8968.083077515179</v>
      </c>
      <c r="AF3" s="33">
        <v>8212.4618212811056</v>
      </c>
      <c r="AG3" s="24">
        <f>AF3/$AF$38</f>
        <v>0.14233341767859373</v>
      </c>
      <c r="AH3" s="24">
        <f>(AF3-B3)/B3</f>
        <v>-0.25027187354085639</v>
      </c>
      <c r="AI3" s="37"/>
      <c r="AJ3" s="91">
        <f>(AF3-AE3)/AE3</f>
        <v>-8.4256719044961861E-2</v>
      </c>
      <c r="AK3" s="27">
        <f>AF3-AE3</f>
        <v>-755.62125623407337</v>
      </c>
      <c r="AM3" s="27">
        <f t="shared" si="3"/>
        <v>-0.75562125623407339</v>
      </c>
      <c r="AO3" s="7"/>
      <c r="AP3" s="7"/>
      <c r="AQ3" s="7"/>
      <c r="AR3" s="7"/>
    </row>
    <row r="4" spans="1:44" outlineLevel="1" x14ac:dyDescent="0.25">
      <c r="A4" s="26" t="s">
        <v>34</v>
      </c>
      <c r="B4" s="33">
        <v>168.67007475966938</v>
      </c>
      <c r="C4" s="33">
        <v>166.7086346603628</v>
      </c>
      <c r="D4" s="33">
        <v>171.81510003498963</v>
      </c>
      <c r="E4" s="33">
        <v>172.65167482911988</v>
      </c>
      <c r="F4" s="33">
        <v>178.26827632214111</v>
      </c>
      <c r="G4" s="33">
        <v>181.27469310609743</v>
      </c>
      <c r="H4" s="33">
        <v>179.40716809897683</v>
      </c>
      <c r="I4" s="33">
        <v>218.74674770939885</v>
      </c>
      <c r="J4" s="33">
        <v>247.81659474314813</v>
      </c>
      <c r="K4" s="33">
        <v>223.85552667956068</v>
      </c>
      <c r="L4" s="33">
        <v>274.79746671454512</v>
      </c>
      <c r="M4" s="33">
        <v>321.48320368155123</v>
      </c>
      <c r="N4" s="33">
        <v>339.74552462903137</v>
      </c>
      <c r="O4" s="33">
        <v>337.5763219870114</v>
      </c>
      <c r="P4" s="33">
        <v>336.65395268567238</v>
      </c>
      <c r="Q4" s="33">
        <v>411.8653994268235</v>
      </c>
      <c r="R4" s="33">
        <v>377.14348359621266</v>
      </c>
      <c r="S4" s="33">
        <v>360.79726024210686</v>
      </c>
      <c r="T4" s="33">
        <v>367.47977817534064</v>
      </c>
      <c r="U4" s="33">
        <v>315.3907495271298</v>
      </c>
      <c r="V4" s="33">
        <v>310.47454786791877</v>
      </c>
      <c r="W4" s="33">
        <v>285.49057113333788</v>
      </c>
      <c r="X4" s="33">
        <v>313.64292513346294</v>
      </c>
      <c r="Y4" s="33">
        <v>294.56254106953065</v>
      </c>
      <c r="Z4" s="33">
        <v>279.47662558764301</v>
      </c>
      <c r="AA4" s="33">
        <v>358.72704903232011</v>
      </c>
      <c r="AB4" s="33">
        <v>313.57152456737884</v>
      </c>
      <c r="AC4" s="33">
        <v>311.19048192085194</v>
      </c>
      <c r="AD4" s="33">
        <v>322.19314711962551</v>
      </c>
      <c r="AE4" s="33">
        <v>274.54455551699135</v>
      </c>
      <c r="AF4" s="33">
        <v>301.04001783497307</v>
      </c>
      <c r="AG4" s="24">
        <f t="shared" ref="AG4:AG5" si="4">AF4/$AF$38</f>
        <v>5.2174433840829022E-3</v>
      </c>
      <c r="AH4" s="24">
        <f t="shared" ref="AH4:AH6" si="5">(AF4-B4)/B4</f>
        <v>0.78478617658711447</v>
      </c>
      <c r="AI4" s="9"/>
      <c r="AJ4" s="91">
        <f t="shared" ref="AJ4:AJ36" si="6">(AF4-AE4)/AE4</f>
        <v>9.6506966849473491E-2</v>
      </c>
      <c r="AK4" s="27">
        <f t="shared" ref="AK4:AK38" si="7">AF4-AE4</f>
        <v>26.495462317981719</v>
      </c>
      <c r="AM4" s="27">
        <f t="shared" si="3"/>
        <v>2.6495462317981718E-2</v>
      </c>
    </row>
    <row r="5" spans="1:44" outlineLevel="1" x14ac:dyDescent="0.25">
      <c r="A5" s="26" t="s">
        <v>13</v>
      </c>
      <c r="B5" s="33">
        <v>100.53678355437907</v>
      </c>
      <c r="C5" s="33">
        <v>76.54991489954142</v>
      </c>
      <c r="D5" s="33">
        <v>65.273087005793954</v>
      </c>
      <c r="E5" s="33">
        <v>62.605311784631738</v>
      </c>
      <c r="F5" s="33">
        <v>72.152664440590968</v>
      </c>
      <c r="G5" s="33">
        <v>69.441462401639171</v>
      </c>
      <c r="H5" s="33">
        <v>72.218389713792263</v>
      </c>
      <c r="I5" s="33">
        <v>51.648672818497268</v>
      </c>
      <c r="J5" s="33">
        <v>79.956189002831252</v>
      </c>
      <c r="K5" s="33">
        <v>77.939136899148238</v>
      </c>
      <c r="L5" s="33">
        <v>87.150476539279381</v>
      </c>
      <c r="M5" s="33">
        <v>118.84269779976697</v>
      </c>
      <c r="N5" s="33">
        <v>145.60131936255476</v>
      </c>
      <c r="O5" s="33">
        <v>166.03053044546459</v>
      </c>
      <c r="P5" s="33">
        <v>162.23941951242472</v>
      </c>
      <c r="Q5" s="33">
        <v>171.89367022298498</v>
      </c>
      <c r="R5" s="33">
        <v>172.44163464640769</v>
      </c>
      <c r="S5" s="33">
        <v>166.44662571284456</v>
      </c>
      <c r="T5" s="33">
        <v>183.88244139276779</v>
      </c>
      <c r="U5" s="33">
        <v>191.50221334048425</v>
      </c>
      <c r="V5" s="33">
        <v>173.30878785637356</v>
      </c>
      <c r="W5" s="33">
        <v>135.77376924578249</v>
      </c>
      <c r="X5" s="33">
        <v>145.38763882613475</v>
      </c>
      <c r="Y5" s="33">
        <v>161.17215860735035</v>
      </c>
      <c r="Z5" s="33">
        <v>133.65440233155715</v>
      </c>
      <c r="AA5" s="33">
        <v>114.52621438146069</v>
      </c>
      <c r="AB5" s="33">
        <v>125.40347875489084</v>
      </c>
      <c r="AC5" s="33">
        <v>128.69933277292381</v>
      </c>
      <c r="AD5" s="33">
        <v>118.51658952383853</v>
      </c>
      <c r="AE5" s="33">
        <v>107.24275781946939</v>
      </c>
      <c r="AF5" s="33">
        <v>91.859197950135083</v>
      </c>
      <c r="AG5" s="24">
        <f t="shared" si="4"/>
        <v>1.5920480209206762E-3</v>
      </c>
      <c r="AH5" s="24">
        <f t="shared" si="5"/>
        <v>-8.6312544498207369E-2</v>
      </c>
      <c r="AI5" s="9"/>
      <c r="AJ5" s="91">
        <f t="shared" si="6"/>
        <v>-0.14344614202509343</v>
      </c>
      <c r="AK5" s="27">
        <f t="shared" si="7"/>
        <v>-15.383559869334306</v>
      </c>
      <c r="AM5" s="27">
        <f t="shared" si="3"/>
        <v>-1.5383559869334306E-2</v>
      </c>
    </row>
    <row r="6" spans="1:44" ht="13.5" customHeight="1" outlineLevel="1" x14ac:dyDescent="0.25">
      <c r="A6" s="26" t="s">
        <v>39</v>
      </c>
      <c r="B6" s="33">
        <v>104.41981343326695</v>
      </c>
      <c r="C6" s="33">
        <v>95.006884433624876</v>
      </c>
      <c r="D6" s="33">
        <v>90.290977471351042</v>
      </c>
      <c r="E6" s="33">
        <v>93.865890671125982</v>
      </c>
      <c r="F6" s="33">
        <v>92.505662742992058</v>
      </c>
      <c r="G6" s="33">
        <v>92.868478789822092</v>
      </c>
      <c r="H6" s="33">
        <v>92.968819085645578</v>
      </c>
      <c r="I6" s="33">
        <v>90.731213854022954</v>
      </c>
      <c r="J6" s="33">
        <v>77.354766391054227</v>
      </c>
      <c r="K6" s="33">
        <v>116.58380319347341</v>
      </c>
      <c r="L6" s="33">
        <v>80.692133183159271</v>
      </c>
      <c r="M6" s="33">
        <v>149.99336290986921</v>
      </c>
      <c r="N6" s="33">
        <v>71.49291057215811</v>
      </c>
      <c r="O6" s="33">
        <v>739.01704985798699</v>
      </c>
      <c r="P6" s="33">
        <v>79.659676530152083</v>
      </c>
      <c r="Q6" s="33">
        <v>70.931118902668274</v>
      </c>
      <c r="R6" s="33">
        <v>82.412773075771781</v>
      </c>
      <c r="S6" s="33">
        <v>90.62197097840172</v>
      </c>
      <c r="T6" s="33">
        <v>85.075653602419919</v>
      </c>
      <c r="U6" s="33">
        <v>80.458753083977854</v>
      </c>
      <c r="V6" s="33">
        <v>86.963563417768498</v>
      </c>
      <c r="W6" s="33">
        <v>79.598568097422785</v>
      </c>
      <c r="X6" s="33">
        <v>78.056113300144062</v>
      </c>
      <c r="Y6" s="33">
        <v>76.175307746976785</v>
      </c>
      <c r="Z6" s="33">
        <v>71.841777096337879</v>
      </c>
      <c r="AA6" s="33">
        <v>72.653942436471752</v>
      </c>
      <c r="AB6" s="33">
        <v>73.487208668161855</v>
      </c>
      <c r="AC6" s="33">
        <v>78.965391623051744</v>
      </c>
      <c r="AD6" s="33">
        <v>80.40681641945261</v>
      </c>
      <c r="AE6" s="33">
        <v>77.254329031203312</v>
      </c>
      <c r="AF6" s="33">
        <v>77.770704346296895</v>
      </c>
      <c r="AG6" s="24">
        <f>AF6/$AF$38</f>
        <v>1.3478747768660105E-3</v>
      </c>
      <c r="AH6" s="24">
        <f t="shared" si="5"/>
        <v>-0.25521123061574019</v>
      </c>
      <c r="AJ6" s="91">
        <f t="shared" si="6"/>
        <v>6.6840955266729112E-3</v>
      </c>
      <c r="AK6" s="27">
        <f t="shared" si="7"/>
        <v>0.51637531509358325</v>
      </c>
      <c r="AM6" s="27">
        <f t="shared" si="3"/>
        <v>5.1637531509358329E-4</v>
      </c>
    </row>
    <row r="7" spans="1:44" x14ac:dyDescent="0.25">
      <c r="A7" s="28" t="s">
        <v>0</v>
      </c>
      <c r="B7" s="32">
        <v>7521.2675903875033</v>
      </c>
      <c r="C7" s="32">
        <v>7620.5642383710665</v>
      </c>
      <c r="D7" s="32">
        <v>6825.5960354935023</v>
      </c>
      <c r="E7" s="32">
        <v>6815.8843556285547</v>
      </c>
      <c r="F7" s="32">
        <v>6739.7320848209347</v>
      </c>
      <c r="G7" s="32">
        <v>6563.8366872190009</v>
      </c>
      <c r="H7" s="32">
        <v>6893.8361927072547</v>
      </c>
      <c r="I7" s="32">
        <v>6643.1971937760609</v>
      </c>
      <c r="J7" s="32">
        <v>7206.090626909373</v>
      </c>
      <c r="K7" s="32">
        <v>6952.448948369165</v>
      </c>
      <c r="L7" s="32">
        <v>7044.1292152662163</v>
      </c>
      <c r="M7" s="32">
        <v>7388.1849538362139</v>
      </c>
      <c r="N7" s="32">
        <v>7393.2500776558727</v>
      </c>
      <c r="O7" s="32">
        <v>7618.2544786912986</v>
      </c>
      <c r="P7" s="32">
        <v>7765.1007681659485</v>
      </c>
      <c r="Q7" s="32">
        <v>8198.5645695384046</v>
      </c>
      <c r="R7" s="32">
        <v>8059.5397924843974</v>
      </c>
      <c r="S7" s="32">
        <v>7884.6126192493803</v>
      </c>
      <c r="T7" s="32">
        <v>8657.5854552853853</v>
      </c>
      <c r="U7" s="32">
        <v>8508.9066024297354</v>
      </c>
      <c r="V7" s="32">
        <v>8771.2778661933662</v>
      </c>
      <c r="W7" s="32">
        <v>7535.0922351897962</v>
      </c>
      <c r="X7" s="32">
        <v>7066.8345299804514</v>
      </c>
      <c r="Y7" s="32">
        <v>6889.4372904593702</v>
      </c>
      <c r="Z7" s="32">
        <v>6080.3853387916251</v>
      </c>
      <c r="AA7" s="32">
        <v>6506.3533900787434</v>
      </c>
      <c r="AB7" s="32">
        <v>6716.2960538486395</v>
      </c>
      <c r="AC7" s="32">
        <v>6329.6419953258574</v>
      </c>
      <c r="AD7" s="32">
        <v>6829.0154378831039</v>
      </c>
      <c r="AE7" s="32">
        <v>6529.1610253291883</v>
      </c>
      <c r="AF7" s="32">
        <v>7119.136575812111</v>
      </c>
      <c r="AG7" s="22">
        <f>AF7/$AF$38</f>
        <v>0.12338456626127121</v>
      </c>
      <c r="AH7" s="22">
        <f>(AF7-B7)/B7</f>
        <v>-5.3465856618282362E-2</v>
      </c>
      <c r="AI7" s="7"/>
      <c r="AJ7" s="36">
        <f t="shared" si="6"/>
        <v>9.0360085804925785E-2</v>
      </c>
      <c r="AK7" s="30">
        <f t="shared" si="7"/>
        <v>589.9755504829227</v>
      </c>
      <c r="AM7" s="30">
        <f>AK7/1000</f>
        <v>0.58997555048292272</v>
      </c>
    </row>
    <row r="8" spans="1:44" x14ac:dyDescent="0.25">
      <c r="A8" s="28" t="s">
        <v>14</v>
      </c>
      <c r="B8" s="32">
        <v>4099.2242246648111</v>
      </c>
      <c r="C8" s="32">
        <v>4187.4331128728854</v>
      </c>
      <c r="D8" s="32">
        <v>3864.1645398766041</v>
      </c>
      <c r="E8" s="32">
        <v>4073.0819441241429</v>
      </c>
      <c r="F8" s="32">
        <v>4313.8844568323266</v>
      </c>
      <c r="G8" s="32">
        <v>4333.0651264631761</v>
      </c>
      <c r="H8" s="32">
        <v>4199.9820161775133</v>
      </c>
      <c r="I8" s="32">
        <v>4543.1389355884994</v>
      </c>
      <c r="J8" s="32">
        <v>4526.0102691714292</v>
      </c>
      <c r="K8" s="32">
        <v>4696.3624673808263</v>
      </c>
      <c r="L8" s="32">
        <v>5481.5456542244319</v>
      </c>
      <c r="M8" s="32">
        <v>5446.4557106370385</v>
      </c>
      <c r="N8" s="32">
        <v>5109.4063627381965</v>
      </c>
      <c r="O8" s="32">
        <v>5223.4648700705702</v>
      </c>
      <c r="P8" s="32">
        <v>5294.0836994761576</v>
      </c>
      <c r="Q8" s="32">
        <v>5473.4902042956737</v>
      </c>
      <c r="R8" s="32">
        <v>5262.3791910317486</v>
      </c>
      <c r="S8" s="32">
        <v>5350.0782031539411</v>
      </c>
      <c r="T8" s="32">
        <v>5159.7806615405525</v>
      </c>
      <c r="U8" s="32">
        <v>4136.6451732898349</v>
      </c>
      <c r="V8" s="32">
        <v>4150.371156612945</v>
      </c>
      <c r="W8" s="32">
        <v>3681.6731209914888</v>
      </c>
      <c r="X8" s="32">
        <v>3759.9667451636747</v>
      </c>
      <c r="Y8" s="32">
        <v>3954.6656123768444</v>
      </c>
      <c r="Z8" s="32">
        <v>4179.9904147740126</v>
      </c>
      <c r="AA8" s="32">
        <v>4271.9077345829664</v>
      </c>
      <c r="AB8" s="32">
        <v>4343.7289433505885</v>
      </c>
      <c r="AC8" s="32">
        <v>4465.7225227118479</v>
      </c>
      <c r="AD8" s="32">
        <v>4671.5067353869554</v>
      </c>
      <c r="AE8" s="32">
        <v>4589.1124020442576</v>
      </c>
      <c r="AF8" s="32">
        <v>4521.9877873930955</v>
      </c>
      <c r="AG8" s="22">
        <f t="shared" ref="AG8:AG11" si="8">AF8/$AF$38</f>
        <v>7.8372355389546039E-2</v>
      </c>
      <c r="AH8" s="22">
        <f t="shared" ref="AH8:AH11" si="9">(AF8-B8)/B8</f>
        <v>0.10313257815577366</v>
      </c>
      <c r="AI8" s="7"/>
      <c r="AJ8" s="36">
        <f t="shared" si="6"/>
        <v>-1.4626927556026065E-2</v>
      </c>
      <c r="AK8" s="30">
        <f t="shared" si="7"/>
        <v>-67.124614651162119</v>
      </c>
      <c r="AM8" s="30">
        <f t="shared" si="3"/>
        <v>-6.7124614651162123E-2</v>
      </c>
    </row>
    <row r="9" spans="1:44" x14ac:dyDescent="0.25">
      <c r="A9" s="28" t="s">
        <v>7</v>
      </c>
      <c r="B9" s="32">
        <v>993.94275759734512</v>
      </c>
      <c r="C9" s="32">
        <v>1011.7006851575709</v>
      </c>
      <c r="D9" s="32">
        <v>1005.7192635621096</v>
      </c>
      <c r="E9" s="32">
        <v>993.53744911649312</v>
      </c>
      <c r="F9" s="32">
        <v>1083.1519707768462</v>
      </c>
      <c r="G9" s="32">
        <v>1062.3548702566848</v>
      </c>
      <c r="H9" s="32">
        <v>961.26760000171055</v>
      </c>
      <c r="I9" s="32">
        <v>969.48510188602654</v>
      </c>
      <c r="J9" s="32">
        <v>958.03934668662009</v>
      </c>
      <c r="K9" s="32">
        <v>993.0261178543285</v>
      </c>
      <c r="L9" s="32">
        <v>1019.2015387332355</v>
      </c>
      <c r="M9" s="32">
        <v>996.83033696533539</v>
      </c>
      <c r="N9" s="32">
        <v>950.88999379117593</v>
      </c>
      <c r="O9" s="32">
        <v>1036.5825843692244</v>
      </c>
      <c r="P9" s="32">
        <v>992.95951747692243</v>
      </c>
      <c r="Q9" s="32">
        <v>1010.6867318253788</v>
      </c>
      <c r="R9" s="32">
        <v>983.7828249732255</v>
      </c>
      <c r="S9" s="32">
        <v>964.0587928365095</v>
      </c>
      <c r="T9" s="32">
        <v>992.39343607640478</v>
      </c>
      <c r="U9" s="32">
        <v>754.83981981329055</v>
      </c>
      <c r="V9" s="32">
        <v>809.07001535141717</v>
      </c>
      <c r="W9" s="32">
        <v>844.04037681271643</v>
      </c>
      <c r="X9" s="32">
        <v>860.24169130224061</v>
      </c>
      <c r="Y9" s="32">
        <v>876.38542533435577</v>
      </c>
      <c r="Z9" s="32">
        <v>783.63385106924261</v>
      </c>
      <c r="AA9" s="32">
        <v>854.39896151523817</v>
      </c>
      <c r="AB9" s="32">
        <v>823.49561800164406</v>
      </c>
      <c r="AC9" s="32">
        <v>835.76732266584656</v>
      </c>
      <c r="AD9" s="32">
        <v>927.37607455094519</v>
      </c>
      <c r="AE9" s="32">
        <v>939.34509635882421</v>
      </c>
      <c r="AF9" s="32">
        <v>936.73071926819171</v>
      </c>
      <c r="AG9" s="22">
        <f t="shared" si="8"/>
        <v>1.6234849868339538E-2</v>
      </c>
      <c r="AH9" s="22">
        <f t="shared" si="9"/>
        <v>-5.7560697426330569E-2</v>
      </c>
      <c r="AI9" s="7"/>
      <c r="AJ9" s="36">
        <f t="shared" si="6"/>
        <v>-2.7831912901516071E-3</v>
      </c>
      <c r="AK9" s="30">
        <f t="shared" si="7"/>
        <v>-2.6143770906325017</v>
      </c>
      <c r="AM9" s="30">
        <f t="shared" si="3"/>
        <v>-2.6143770906325017E-3</v>
      </c>
    </row>
    <row r="10" spans="1:44" x14ac:dyDescent="0.25">
      <c r="A10" s="28" t="s">
        <v>15</v>
      </c>
      <c r="B10" s="32">
        <v>1114.7967479613083</v>
      </c>
      <c r="C10" s="32">
        <v>1094.6317210231216</v>
      </c>
      <c r="D10" s="32">
        <v>1006.9028554921072</v>
      </c>
      <c r="E10" s="32">
        <v>986.58891062603891</v>
      </c>
      <c r="F10" s="32">
        <v>1002.7693549281822</v>
      </c>
      <c r="G10" s="32">
        <v>942.32756778658802</v>
      </c>
      <c r="H10" s="32">
        <v>908.45546544707736</v>
      </c>
      <c r="I10" s="32">
        <v>871.29912001938817</v>
      </c>
      <c r="J10" s="32">
        <v>829.61673118741487</v>
      </c>
      <c r="K10" s="32">
        <v>869.6879872463644</v>
      </c>
      <c r="L10" s="32">
        <v>924.55129138335917</v>
      </c>
      <c r="M10" s="32">
        <v>922.54077476715293</v>
      </c>
      <c r="N10" s="32">
        <v>892.78555553855927</v>
      </c>
      <c r="O10" s="32">
        <v>880.81145375761196</v>
      </c>
      <c r="P10" s="32">
        <v>855.98117014129059</v>
      </c>
      <c r="Q10" s="32">
        <v>888.18991732569111</v>
      </c>
      <c r="R10" s="32">
        <v>897.65886080275993</v>
      </c>
      <c r="S10" s="32">
        <v>891.91478329144559</v>
      </c>
      <c r="T10" s="32">
        <v>943.00102855688647</v>
      </c>
      <c r="U10" s="32">
        <v>844.37739304902721</v>
      </c>
      <c r="V10" s="32">
        <v>900.48600477275272</v>
      </c>
      <c r="W10" s="32">
        <v>783.43523456471166</v>
      </c>
      <c r="X10" s="32">
        <v>818.54478129305846</v>
      </c>
      <c r="Y10" s="32">
        <v>857.36318970324203</v>
      </c>
      <c r="Z10" s="32">
        <v>850.5590085408495</v>
      </c>
      <c r="AA10" s="32">
        <v>867.23235758716851</v>
      </c>
      <c r="AB10" s="32">
        <v>901.89487538935043</v>
      </c>
      <c r="AC10" s="32">
        <v>863.86922373839991</v>
      </c>
      <c r="AD10" s="32">
        <v>880.33574186822932</v>
      </c>
      <c r="AE10" s="32">
        <v>886.97788599254579</v>
      </c>
      <c r="AF10" s="32">
        <v>896.08761367765908</v>
      </c>
      <c r="AG10" s="22">
        <f t="shared" si="8"/>
        <v>1.5530448161559969E-2</v>
      </c>
      <c r="AH10" s="22">
        <f t="shared" si="9"/>
        <v>-0.19618745272052052</v>
      </c>
      <c r="AI10" s="7"/>
      <c r="AJ10" s="36">
        <f t="shared" si="6"/>
        <v>1.0270524022049681E-2</v>
      </c>
      <c r="AK10" s="30">
        <f t="shared" si="7"/>
        <v>9.1097276851132847</v>
      </c>
      <c r="AM10" s="30">
        <f t="shared" si="3"/>
        <v>9.1097276851132853E-3</v>
      </c>
    </row>
    <row r="11" spans="1:44" x14ac:dyDescent="0.25">
      <c r="A11" s="28" t="s">
        <v>3</v>
      </c>
      <c r="B11" s="32">
        <f t="shared" ref="B11:AA11" si="10">SUM(B12:B16)</f>
        <v>5148.4434985780681</v>
      </c>
      <c r="C11" s="32">
        <f t="shared" si="10"/>
        <v>5328.9796285487409</v>
      </c>
      <c r="D11" s="32">
        <f t="shared" si="10"/>
        <v>5757.694096648589</v>
      </c>
      <c r="E11" s="32">
        <f t="shared" si="10"/>
        <v>5734.4284670211282</v>
      </c>
      <c r="F11" s="32">
        <f t="shared" si="10"/>
        <v>5986.4371118693234</v>
      </c>
      <c r="G11" s="32">
        <f t="shared" si="10"/>
        <v>6280.3359897314149</v>
      </c>
      <c r="H11" s="32">
        <f t="shared" si="10"/>
        <v>7334.5998000014879</v>
      </c>
      <c r="I11" s="32">
        <f t="shared" si="10"/>
        <v>7713.2007742164942</v>
      </c>
      <c r="J11" s="32">
        <f t="shared" si="10"/>
        <v>9065.9554952397975</v>
      </c>
      <c r="K11" s="32">
        <f t="shared" si="10"/>
        <v>9758.7842932715866</v>
      </c>
      <c r="L11" s="32">
        <f t="shared" si="10"/>
        <v>10802.311187767993</v>
      </c>
      <c r="M11" s="32">
        <f t="shared" si="10"/>
        <v>11325.906024202237</v>
      </c>
      <c r="N11" s="32">
        <f t="shared" si="10"/>
        <v>11518.698481029349</v>
      </c>
      <c r="O11" s="32">
        <f t="shared" si="10"/>
        <v>11720.564586038348</v>
      </c>
      <c r="P11" s="32">
        <f t="shared" si="10"/>
        <v>12438.857642145525</v>
      </c>
      <c r="Q11" s="32">
        <f t="shared" si="10"/>
        <v>13147.971867264325</v>
      </c>
      <c r="R11" s="32">
        <f t="shared" si="10"/>
        <v>13825.682770177804</v>
      </c>
      <c r="S11" s="32">
        <f t="shared" si="10"/>
        <v>14411.614846901222</v>
      </c>
      <c r="T11" s="32">
        <f t="shared" si="10"/>
        <v>13681.360207945547</v>
      </c>
      <c r="U11" s="32">
        <f t="shared" si="10"/>
        <v>12461.382220154241</v>
      </c>
      <c r="V11" s="32">
        <f t="shared" si="10"/>
        <v>11545.356663145496</v>
      </c>
      <c r="W11" s="32">
        <f t="shared" si="10"/>
        <v>11235.627493134862</v>
      </c>
      <c r="X11" s="32">
        <f t="shared" si="10"/>
        <v>10847.131843397079</v>
      </c>
      <c r="Y11" s="32">
        <f t="shared" si="10"/>
        <v>11071.584342051694</v>
      </c>
      <c r="Z11" s="32">
        <f t="shared" si="10"/>
        <v>11353.969783884999</v>
      </c>
      <c r="AA11" s="32">
        <f t="shared" si="10"/>
        <v>11833.684482799015</v>
      </c>
      <c r="AB11" s="32">
        <f>SUM(AB12:AB16)</f>
        <v>12316.461897778501</v>
      </c>
      <c r="AC11" s="32">
        <f>SUM(AC12:AC16)</f>
        <v>12036.989271019434</v>
      </c>
      <c r="AD11" s="32">
        <f t="shared" ref="AD11:AE11" si="11">SUM(AD12:AD16)</f>
        <v>12211.948917760457</v>
      </c>
      <c r="AE11" s="32">
        <f t="shared" si="11"/>
        <v>12220.186028818342</v>
      </c>
      <c r="AF11" s="32">
        <f t="shared" ref="AF11" si="12">SUM(AF12:AF16)</f>
        <v>10304.356375832454</v>
      </c>
      <c r="AG11" s="22">
        <f t="shared" si="8"/>
        <v>0.17858886797499288</v>
      </c>
      <c r="AH11" s="22">
        <f t="shared" si="9"/>
        <v>1.0014508032725582</v>
      </c>
      <c r="AI11" s="7"/>
      <c r="AJ11" s="36">
        <f>(AF11-AE11)/AE11</f>
        <v>-0.15677581736217994</v>
      </c>
      <c r="AK11" s="30">
        <f t="shared" si="7"/>
        <v>-1915.8296529858872</v>
      </c>
      <c r="AM11" s="30">
        <f t="shared" si="3"/>
        <v>-1.9158296529858871</v>
      </c>
    </row>
    <row r="12" spans="1:44" outlineLevel="1" x14ac:dyDescent="0.25">
      <c r="A12" s="26" t="s">
        <v>16</v>
      </c>
      <c r="B12" s="33">
        <v>48.400106486222576</v>
      </c>
      <c r="C12" s="33">
        <v>43.890462728732835</v>
      </c>
      <c r="D12" s="33">
        <v>43.505353402501697</v>
      </c>
      <c r="E12" s="33">
        <v>37.422091319771468</v>
      </c>
      <c r="F12" s="33">
        <v>38.894043702560808</v>
      </c>
      <c r="G12" s="33">
        <v>45.734268208919957</v>
      </c>
      <c r="H12" s="33">
        <v>48.936446679882778</v>
      </c>
      <c r="I12" s="33">
        <v>51.411187016316838</v>
      </c>
      <c r="J12" s="33">
        <v>56.835196392367649</v>
      </c>
      <c r="K12" s="33">
        <v>64.36525303110119</v>
      </c>
      <c r="L12" s="33">
        <v>69.643484311968763</v>
      </c>
      <c r="M12" s="33">
        <v>69.19228723427733</v>
      </c>
      <c r="N12" s="33">
        <v>68.575781212525385</v>
      </c>
      <c r="O12" s="33">
        <v>71.175231401416426</v>
      </c>
      <c r="P12" s="33">
        <v>67.929569362526678</v>
      </c>
      <c r="Q12" s="33">
        <v>80.207235907855747</v>
      </c>
      <c r="R12" s="33">
        <v>92.038297872635994</v>
      </c>
      <c r="S12" s="33">
        <v>85.020551063372494</v>
      </c>
      <c r="T12" s="33">
        <v>80.52753322756412</v>
      </c>
      <c r="U12" s="33">
        <v>65.618694926951818</v>
      </c>
      <c r="V12" s="33">
        <v>49.510807676865383</v>
      </c>
      <c r="W12" s="33">
        <v>24.652442584170675</v>
      </c>
      <c r="X12" s="33">
        <v>14.990550534278892</v>
      </c>
      <c r="Y12" s="33">
        <v>15.371013158611117</v>
      </c>
      <c r="Z12" s="33">
        <v>14.690987612673478</v>
      </c>
      <c r="AA12" s="33">
        <v>15.550589478914977</v>
      </c>
      <c r="AB12" s="33">
        <v>16.783691344646389</v>
      </c>
      <c r="AC12" s="33">
        <v>17.452139183375419</v>
      </c>
      <c r="AD12" s="33">
        <v>16.775562003176915</v>
      </c>
      <c r="AE12" s="33">
        <v>17.639469401659657</v>
      </c>
      <c r="AF12" s="33">
        <v>18.625120773608771</v>
      </c>
      <c r="AG12" s="24">
        <f>AF12/$AF$38</f>
        <v>3.2279932035906498E-4</v>
      </c>
      <c r="AH12" s="24">
        <f>(AF12-B12)/B12</f>
        <v>-0.61518430173473815</v>
      </c>
      <c r="AI12" s="7"/>
      <c r="AJ12" s="91">
        <f t="shared" si="6"/>
        <v>5.587760887276895E-2</v>
      </c>
      <c r="AK12" s="27">
        <f t="shared" si="7"/>
        <v>0.98565137194911401</v>
      </c>
      <c r="AM12" s="27">
        <f t="shared" ref="AM12:AM16" si="13">AK12/1000</f>
        <v>9.8565137194911402E-4</v>
      </c>
    </row>
    <row r="13" spans="1:44" outlineLevel="1" x14ac:dyDescent="0.25">
      <c r="A13" s="26" t="s">
        <v>17</v>
      </c>
      <c r="B13" s="33">
        <v>4792.0149888438382</v>
      </c>
      <c r="C13" s="33">
        <v>4983.5878516706589</v>
      </c>
      <c r="D13" s="33">
        <v>5417.989851666699</v>
      </c>
      <c r="E13" s="33">
        <v>5410.4953029471753</v>
      </c>
      <c r="F13" s="33">
        <v>5663.9466937586303</v>
      </c>
      <c r="G13" s="33">
        <v>5892.7938072118068</v>
      </c>
      <c r="H13" s="33">
        <v>6899.6794437599046</v>
      </c>
      <c r="I13" s="33">
        <v>7307.1867459919731</v>
      </c>
      <c r="J13" s="33">
        <v>8676.1597751625504</v>
      </c>
      <c r="K13" s="33">
        <v>9326.8918557937868</v>
      </c>
      <c r="L13" s="33">
        <v>10380.347898056989</v>
      </c>
      <c r="M13" s="33">
        <v>10846.912461603044</v>
      </c>
      <c r="N13" s="33">
        <v>11049.169086531736</v>
      </c>
      <c r="O13" s="33">
        <v>11219.373444341716</v>
      </c>
      <c r="P13" s="33">
        <v>11870.213501454913</v>
      </c>
      <c r="Q13" s="33">
        <v>12566.995016692163</v>
      </c>
      <c r="R13" s="33">
        <v>13195.199520522308</v>
      </c>
      <c r="S13" s="33">
        <v>13851.705938004097</v>
      </c>
      <c r="T13" s="33">
        <v>13095.64025879578</v>
      </c>
      <c r="U13" s="33">
        <v>11910.244154364907</v>
      </c>
      <c r="V13" s="33">
        <v>10998.16331270366</v>
      </c>
      <c r="W13" s="33">
        <v>10750.307073825894</v>
      </c>
      <c r="X13" s="33">
        <v>10377.956703940159</v>
      </c>
      <c r="Y13" s="33">
        <v>10600.176878482491</v>
      </c>
      <c r="Z13" s="33">
        <v>10848.249648890702</v>
      </c>
      <c r="AA13" s="33">
        <v>11336.378467638711</v>
      </c>
      <c r="AB13" s="33">
        <v>11772.671307161805</v>
      </c>
      <c r="AC13" s="33">
        <v>11528.106788777395</v>
      </c>
      <c r="AD13" s="33">
        <v>11664.378104259591</v>
      </c>
      <c r="AE13" s="33">
        <v>11644.883782502891</v>
      </c>
      <c r="AF13" s="33">
        <v>9706.5158607615213</v>
      </c>
      <c r="AG13" s="24">
        <f t="shared" ref="AG13:AG16" si="14">AF13/$AF$38</f>
        <v>0.16822745801187142</v>
      </c>
      <c r="AH13" s="24">
        <f t="shared" ref="AH13:AH16" si="15">(AF13-B13)/B13</f>
        <v>1.0255604131787988</v>
      </c>
      <c r="AI13" s="7"/>
      <c r="AJ13" s="91">
        <f t="shared" si="6"/>
        <v>-0.16645661373227955</v>
      </c>
      <c r="AK13" s="27">
        <f t="shared" si="7"/>
        <v>-1938.3679217413701</v>
      </c>
      <c r="AM13" s="27">
        <f t="shared" si="13"/>
        <v>-1.9383679217413701</v>
      </c>
    </row>
    <row r="14" spans="1:44" outlineLevel="1" x14ac:dyDescent="0.25">
      <c r="A14" s="26" t="s">
        <v>5</v>
      </c>
      <c r="B14" s="33">
        <v>148.86637452036004</v>
      </c>
      <c r="C14" s="33">
        <v>144.57874852610999</v>
      </c>
      <c r="D14" s="33">
        <v>129.65781006611999</v>
      </c>
      <c r="E14" s="33">
        <v>142.34918300909999</v>
      </c>
      <c r="F14" s="33">
        <v>134.11694110014</v>
      </c>
      <c r="G14" s="33">
        <v>124.51265887301999</v>
      </c>
      <c r="H14" s="33">
        <v>145.09326364542</v>
      </c>
      <c r="I14" s="33">
        <v>139.94811245232</v>
      </c>
      <c r="J14" s="33">
        <v>144.06423340680001</v>
      </c>
      <c r="K14" s="33">
        <v>138.57607213415997</v>
      </c>
      <c r="L14" s="33">
        <v>137.64994491940203</v>
      </c>
      <c r="M14" s="33">
        <v>150.23841483851999</v>
      </c>
      <c r="N14" s="33">
        <v>131.37286046381999</v>
      </c>
      <c r="O14" s="33">
        <v>145.09326364542</v>
      </c>
      <c r="P14" s="33">
        <v>152.98249547483999</v>
      </c>
      <c r="Q14" s="33">
        <v>136.58069370191211</v>
      </c>
      <c r="R14" s="33">
        <v>136.58069370191211</v>
      </c>
      <c r="S14" s="33">
        <v>147.70526624826999</v>
      </c>
      <c r="T14" s="33">
        <v>156.53706619388771</v>
      </c>
      <c r="U14" s="33">
        <v>137.35688328510679</v>
      </c>
      <c r="V14" s="33">
        <v>136.30730117794968</v>
      </c>
      <c r="W14" s="33">
        <v>136.52350642814636</v>
      </c>
      <c r="X14" s="33">
        <v>131.92994006401719</v>
      </c>
      <c r="Y14" s="33">
        <v>131.38444200807905</v>
      </c>
      <c r="Z14" s="33">
        <v>120.52732143027721</v>
      </c>
      <c r="AA14" s="33">
        <v>122.83311312101043</v>
      </c>
      <c r="AB14" s="33">
        <v>125.09843312030688</v>
      </c>
      <c r="AC14" s="33">
        <v>129.13778925403994</v>
      </c>
      <c r="AD14" s="33">
        <v>130.49208530066824</v>
      </c>
      <c r="AE14" s="33">
        <v>136.55275258530426</v>
      </c>
      <c r="AF14" s="33">
        <v>108.79295429635093</v>
      </c>
      <c r="AG14" s="24">
        <f t="shared" si="14"/>
        <v>1.8855336367256446E-3</v>
      </c>
      <c r="AH14" s="24">
        <f t="shared" si="15"/>
        <v>-0.26919054321786001</v>
      </c>
      <c r="AI14" s="7"/>
      <c r="AJ14" s="91">
        <f t="shared" si="6"/>
        <v>-0.20328992102602866</v>
      </c>
      <c r="AK14" s="27">
        <f t="shared" si="7"/>
        <v>-27.759798288953334</v>
      </c>
      <c r="AM14" s="27">
        <f t="shared" si="13"/>
        <v>-2.7759798288953336E-2</v>
      </c>
    </row>
    <row r="15" spans="1:44" outlineLevel="1" x14ac:dyDescent="0.25">
      <c r="A15" s="26" t="s">
        <v>18</v>
      </c>
      <c r="B15" s="33">
        <v>85.769464065566396</v>
      </c>
      <c r="C15" s="33">
        <v>82.603750985809199</v>
      </c>
      <c r="D15" s="33">
        <v>92.143063212526812</v>
      </c>
      <c r="E15" s="33">
        <v>92.143063212526812</v>
      </c>
      <c r="F15" s="33">
        <v>104.8059155315556</v>
      </c>
      <c r="G15" s="33">
        <v>92.100890225080789</v>
      </c>
      <c r="H15" s="33">
        <v>104.97460748133962</v>
      </c>
      <c r="I15" s="33">
        <v>108.14032056109679</v>
      </c>
      <c r="J15" s="33">
        <v>117.7639787627064</v>
      </c>
      <c r="K15" s="33">
        <v>130.5533500440732</v>
      </c>
      <c r="L15" s="33">
        <v>152.65299152182217</v>
      </c>
      <c r="M15" s="33">
        <v>152.59264144127079</v>
      </c>
      <c r="N15" s="33">
        <v>162.02943059999097</v>
      </c>
      <c r="O15" s="33">
        <v>174.63193283846834</v>
      </c>
      <c r="P15" s="33">
        <v>227.11502081976138</v>
      </c>
      <c r="Q15" s="33">
        <v>211.19096114772944</v>
      </c>
      <c r="R15" s="33">
        <v>250.12938149372886</v>
      </c>
      <c r="S15" s="33">
        <v>197.52859629053373</v>
      </c>
      <c r="T15" s="33">
        <v>204.73483947416227</v>
      </c>
      <c r="U15" s="33">
        <v>199.52148308613846</v>
      </c>
      <c r="V15" s="33">
        <v>200.1179461732057</v>
      </c>
      <c r="W15" s="33">
        <v>173.7293136834902</v>
      </c>
      <c r="X15" s="33">
        <v>183.59719763026533</v>
      </c>
      <c r="Y15" s="33">
        <v>179.58536753529575</v>
      </c>
      <c r="Z15" s="33">
        <v>224.81245213777882</v>
      </c>
      <c r="AA15" s="33">
        <v>221.73465518067172</v>
      </c>
      <c r="AB15" s="33">
        <v>266.45871798797521</v>
      </c>
      <c r="AC15" s="33">
        <v>235.2825977256233</v>
      </c>
      <c r="AD15" s="33">
        <v>260.2336301322706</v>
      </c>
      <c r="AE15" s="33">
        <v>277.15973483482497</v>
      </c>
      <c r="AF15" s="33">
        <v>322.64888412097974</v>
      </c>
      <c r="AG15" s="24">
        <f t="shared" si="14"/>
        <v>5.5919551757453055E-3</v>
      </c>
      <c r="AH15" s="24">
        <f t="shared" si="15"/>
        <v>2.7618153224594133</v>
      </c>
      <c r="AI15" s="7"/>
      <c r="AJ15" s="91">
        <f t="shared" si="6"/>
        <v>0.16412611057397752</v>
      </c>
      <c r="AK15" s="27">
        <f t="shared" si="7"/>
        <v>45.48914928615477</v>
      </c>
      <c r="AM15" s="27">
        <f t="shared" si="13"/>
        <v>4.5489149286154773E-2</v>
      </c>
    </row>
    <row r="16" spans="1:44" outlineLevel="1" x14ac:dyDescent="0.25">
      <c r="A16" s="26" t="s">
        <v>19</v>
      </c>
      <c r="B16" s="33">
        <v>73.392564662080531</v>
      </c>
      <c r="C16" s="33">
        <v>74.31881463743035</v>
      </c>
      <c r="D16" s="33">
        <v>74.398018300741285</v>
      </c>
      <c r="E16" s="33">
        <v>52.018826532555124</v>
      </c>
      <c r="F16" s="33">
        <v>44.673517776435844</v>
      </c>
      <c r="G16" s="33">
        <v>125.19436521258731</v>
      </c>
      <c r="H16" s="33">
        <v>135.9160384349413</v>
      </c>
      <c r="I16" s="33">
        <v>106.5144081947878</v>
      </c>
      <c r="J16" s="33">
        <v>71.132311515373104</v>
      </c>
      <c r="K16" s="33">
        <v>98.39776226846665</v>
      </c>
      <c r="L16" s="33">
        <v>62.016868957811283</v>
      </c>
      <c r="M16" s="33">
        <v>106.97021908512424</v>
      </c>
      <c r="N16" s="33">
        <v>107.55132222127699</v>
      </c>
      <c r="O16" s="33">
        <v>110.29071381132847</v>
      </c>
      <c r="P16" s="33">
        <v>120.61705503348385</v>
      </c>
      <c r="Q16" s="33">
        <v>152.99795981466491</v>
      </c>
      <c r="R16" s="33">
        <v>151.73487658721885</v>
      </c>
      <c r="S16" s="33">
        <v>129.65449529494879</v>
      </c>
      <c r="T16" s="33">
        <v>143.92051025415407</v>
      </c>
      <c r="U16" s="33">
        <v>148.64100449113491</v>
      </c>
      <c r="V16" s="33">
        <v>161.25729541381537</v>
      </c>
      <c r="W16" s="33">
        <v>150.41515661316112</v>
      </c>
      <c r="X16" s="33">
        <v>138.65745122835756</v>
      </c>
      <c r="Y16" s="33">
        <v>145.06664086721847</v>
      </c>
      <c r="Z16" s="33">
        <v>145.68937381356668</v>
      </c>
      <c r="AA16" s="33">
        <v>137.18765737970654</v>
      </c>
      <c r="AB16" s="33">
        <v>135.44974816376859</v>
      </c>
      <c r="AC16" s="33">
        <v>127.00995607900069</v>
      </c>
      <c r="AD16" s="33">
        <v>140.06953606475147</v>
      </c>
      <c r="AE16" s="33">
        <v>143.95028949366207</v>
      </c>
      <c r="AF16" s="33">
        <v>147.77355587999446</v>
      </c>
      <c r="AG16" s="24">
        <f t="shared" si="14"/>
        <v>2.5611218302914671E-3</v>
      </c>
      <c r="AH16" s="24">
        <f t="shared" si="15"/>
        <v>1.0134676661101079</v>
      </c>
      <c r="AI16" s="7"/>
      <c r="AJ16" s="91">
        <f t="shared" si="6"/>
        <v>2.6559629715094981E-2</v>
      </c>
      <c r="AK16" s="27">
        <f t="shared" si="7"/>
        <v>3.8232663863323921</v>
      </c>
      <c r="AM16" s="27">
        <f t="shared" si="13"/>
        <v>3.8232663863323919E-3</v>
      </c>
    </row>
    <row r="17" spans="1:44" x14ac:dyDescent="0.25">
      <c r="A17" s="28" t="s">
        <v>4</v>
      </c>
      <c r="B17" s="32">
        <f t="shared" ref="B17:AA17" si="16">SUM(B18:B22)</f>
        <v>3275.5688780136029</v>
      </c>
      <c r="C17" s="32">
        <f t="shared" si="16"/>
        <v>2962.9133103547001</v>
      </c>
      <c r="D17" s="32">
        <f t="shared" si="16"/>
        <v>2874.5353993642884</v>
      </c>
      <c r="E17" s="32">
        <f t="shared" si="16"/>
        <v>2839.8588451092205</v>
      </c>
      <c r="F17" s="32">
        <f t="shared" si="16"/>
        <v>3078.3155196736634</v>
      </c>
      <c r="G17" s="32">
        <f t="shared" si="16"/>
        <v>2992.0987061905053</v>
      </c>
      <c r="H17" s="32">
        <f t="shared" si="16"/>
        <v>3074.2723224371125</v>
      </c>
      <c r="I17" s="32">
        <f t="shared" si="16"/>
        <v>3403.6580244467773</v>
      </c>
      <c r="J17" s="32">
        <f t="shared" si="16"/>
        <v>3293.720556291963</v>
      </c>
      <c r="K17" s="32">
        <f t="shared" si="16"/>
        <v>3243.2826611682549</v>
      </c>
      <c r="L17" s="32">
        <f t="shared" si="16"/>
        <v>3790.6019096460254</v>
      </c>
      <c r="M17" s="32">
        <f t="shared" si="16"/>
        <v>3823.0505657163949</v>
      </c>
      <c r="N17" s="32">
        <f t="shared" si="16"/>
        <v>3304.9278777295694</v>
      </c>
      <c r="O17" s="32">
        <f t="shared" si="16"/>
        <v>2498.1550711418513</v>
      </c>
      <c r="P17" s="32">
        <f t="shared" si="16"/>
        <v>2669.772675838376</v>
      </c>
      <c r="Q17" s="32">
        <f t="shared" si="16"/>
        <v>2766.7409334835747</v>
      </c>
      <c r="R17" s="32">
        <f t="shared" si="16"/>
        <v>2713.0604728700027</v>
      </c>
      <c r="S17" s="32">
        <f t="shared" si="16"/>
        <v>2769.5975273576382</v>
      </c>
      <c r="T17" s="32">
        <f t="shared" si="16"/>
        <v>2475.3589221848761</v>
      </c>
      <c r="U17" s="32">
        <f t="shared" si="16"/>
        <v>1661.0503720823299</v>
      </c>
      <c r="V17" s="32">
        <f t="shared" si="16"/>
        <v>1467.9142634467689</v>
      </c>
      <c r="W17" s="32">
        <f t="shared" si="16"/>
        <v>1337.2970597029639</v>
      </c>
      <c r="X17" s="32">
        <f t="shared" si="16"/>
        <v>1565.1497868676679</v>
      </c>
      <c r="Y17" s="32">
        <f t="shared" si="16"/>
        <v>1481.1644708089382</v>
      </c>
      <c r="Z17" s="32">
        <f t="shared" si="16"/>
        <v>1825.4736799096427</v>
      </c>
      <c r="AA17" s="32">
        <f t="shared" si="16"/>
        <v>2012.0228660833686</v>
      </c>
      <c r="AB17" s="32">
        <f>SUM(AB18:AB22)</f>
        <v>2155.2859352078485</v>
      </c>
      <c r="AC17" s="32">
        <f>SUM(AC18:AC22)</f>
        <v>2243.2485151165674</v>
      </c>
      <c r="AD17" s="32">
        <f t="shared" ref="AD17:AE17" si="17">SUM(AD18:AD22)</f>
        <v>2299.5806943848575</v>
      </c>
      <c r="AE17" s="32">
        <f t="shared" si="17"/>
        <v>2271.5700365377324</v>
      </c>
      <c r="AF17" s="32">
        <f t="shared" ref="AF17" si="18">SUM(AF18:AF22)</f>
        <v>2112.8208671333891</v>
      </c>
      <c r="AG17" s="22">
        <f>AF17/$AF$38</f>
        <v>3.661813248038133E-2</v>
      </c>
      <c r="AH17" s="22">
        <f>(AF17-B17)/B17</f>
        <v>-0.35497590012069502</v>
      </c>
      <c r="AI17" s="7"/>
      <c r="AJ17" s="36">
        <f t="shared" si="6"/>
        <v>-6.988521896789264E-2</v>
      </c>
      <c r="AK17" s="30">
        <f t="shared" si="7"/>
        <v>-158.74916940434332</v>
      </c>
      <c r="AM17" s="30">
        <f t="shared" ref="AM17:AM36" si="19">AK17/1000</f>
        <v>-0.15874916940434333</v>
      </c>
    </row>
    <row r="18" spans="1:44" outlineLevel="1" x14ac:dyDescent="0.25">
      <c r="A18" s="26" t="s">
        <v>20</v>
      </c>
      <c r="B18" s="33">
        <v>1116.7254085014333</v>
      </c>
      <c r="C18" s="33">
        <v>992.38939661731536</v>
      </c>
      <c r="D18" s="33">
        <v>932.96808506651939</v>
      </c>
      <c r="E18" s="33">
        <v>951.12593750870883</v>
      </c>
      <c r="F18" s="33">
        <v>1081.7022655246876</v>
      </c>
      <c r="G18" s="33">
        <v>1084.1810327260134</v>
      </c>
      <c r="H18" s="33">
        <v>1198.3870831754853</v>
      </c>
      <c r="I18" s="33">
        <v>1384.9248481927566</v>
      </c>
      <c r="J18" s="33">
        <v>1288.1260716317763</v>
      </c>
      <c r="K18" s="33">
        <v>1353.709634567598</v>
      </c>
      <c r="L18" s="33">
        <v>1908.7841314126661</v>
      </c>
      <c r="M18" s="33">
        <v>2061.4371933464076</v>
      </c>
      <c r="N18" s="33">
        <v>2063.3791229426015</v>
      </c>
      <c r="O18" s="33">
        <v>2342.3181160836975</v>
      </c>
      <c r="P18" s="33">
        <v>2507.0626593013171</v>
      </c>
      <c r="Q18" s="33">
        <v>2552.7953464691873</v>
      </c>
      <c r="R18" s="33">
        <v>2538.7434105910074</v>
      </c>
      <c r="S18" s="33">
        <v>2580.4341213620519</v>
      </c>
      <c r="T18" s="33">
        <v>2301.583745387552</v>
      </c>
      <c r="U18" s="33">
        <v>1485.322669481403</v>
      </c>
      <c r="V18" s="33">
        <v>1299.0484147465629</v>
      </c>
      <c r="W18" s="33">
        <v>1167.2705389694754</v>
      </c>
      <c r="X18" s="33">
        <v>1391.9677990924165</v>
      </c>
      <c r="Y18" s="33">
        <v>1301.695001530657</v>
      </c>
      <c r="Z18" s="33">
        <v>1650.4531530457709</v>
      </c>
      <c r="AA18" s="33">
        <v>1830.3635214124336</v>
      </c>
      <c r="AB18" s="33">
        <v>1968.4013520332232</v>
      </c>
      <c r="AC18" s="33">
        <v>2039.8562560230891</v>
      </c>
      <c r="AD18" s="33">
        <v>2094.5489797619248</v>
      </c>
      <c r="AE18" s="33">
        <v>2057.6690466445225</v>
      </c>
      <c r="AF18" s="33">
        <v>1907.1635602316842</v>
      </c>
      <c r="AG18" s="24">
        <f>AF18/$AF$38</f>
        <v>3.3053804511629953E-2</v>
      </c>
      <c r="AH18" s="24">
        <f>(AF18-B18)/B18</f>
        <v>0.70781782675739691</v>
      </c>
      <c r="AI18" s="7"/>
      <c r="AJ18" s="91">
        <f t="shared" si="6"/>
        <v>-7.3143680057913246E-2</v>
      </c>
      <c r="AK18" s="27">
        <f t="shared" si="7"/>
        <v>-150.50548641283831</v>
      </c>
      <c r="AM18" s="27">
        <f t="shared" si="19"/>
        <v>-0.15050548641283831</v>
      </c>
    </row>
    <row r="19" spans="1:44" outlineLevel="1" x14ac:dyDescent="0.25">
      <c r="A19" s="26" t="s">
        <v>36</v>
      </c>
      <c r="B19" s="33">
        <v>1985.5534978391947</v>
      </c>
      <c r="C19" s="33">
        <v>1811.3149009289532</v>
      </c>
      <c r="D19" s="33">
        <v>1784.5598679642192</v>
      </c>
      <c r="E19" s="33">
        <v>1727.1851861620685</v>
      </c>
      <c r="F19" s="33">
        <v>1837.6240166776079</v>
      </c>
      <c r="G19" s="33">
        <v>1754.435682700223</v>
      </c>
      <c r="H19" s="33">
        <v>1703.8488518539398</v>
      </c>
      <c r="I19" s="33">
        <v>1854.1229536725268</v>
      </c>
      <c r="J19" s="33">
        <v>1839.8040564006601</v>
      </c>
      <c r="K19" s="33">
        <v>1723.8160338628056</v>
      </c>
      <c r="L19" s="33">
        <v>1663.2983634614227</v>
      </c>
      <c r="M19" s="33">
        <v>1602.9141868890472</v>
      </c>
      <c r="N19" s="33">
        <v>1091.7655638550139</v>
      </c>
      <c r="O19" s="33">
        <v>0.29746752765364803</v>
      </c>
      <c r="P19" s="33" t="s">
        <v>6</v>
      </c>
      <c r="Q19" s="33" t="s">
        <v>6</v>
      </c>
      <c r="R19" s="33" t="s">
        <v>6</v>
      </c>
      <c r="S19" s="33" t="s">
        <v>6</v>
      </c>
      <c r="T19" s="33" t="s">
        <v>6</v>
      </c>
      <c r="U19" s="33" t="s">
        <v>6</v>
      </c>
      <c r="V19" s="33" t="s">
        <v>6</v>
      </c>
      <c r="W19" s="33" t="s">
        <v>6</v>
      </c>
      <c r="X19" s="33" t="s">
        <v>6</v>
      </c>
      <c r="Y19" s="33" t="s">
        <v>6</v>
      </c>
      <c r="Z19" s="33" t="s">
        <v>6</v>
      </c>
      <c r="AA19" s="33" t="s">
        <v>6</v>
      </c>
      <c r="AB19" s="33" t="s">
        <v>6</v>
      </c>
      <c r="AC19" s="33" t="s">
        <v>6</v>
      </c>
      <c r="AD19" s="33" t="s">
        <v>6</v>
      </c>
      <c r="AE19" s="33" t="s">
        <v>6</v>
      </c>
      <c r="AF19" s="33" t="s">
        <v>6</v>
      </c>
      <c r="AG19" s="24"/>
      <c r="AH19" s="24"/>
      <c r="AI19" s="7"/>
      <c r="AJ19" s="91"/>
      <c r="AK19" s="27"/>
      <c r="AM19" s="27">
        <f t="shared" si="19"/>
        <v>0</v>
      </c>
    </row>
    <row r="20" spans="1:44" outlineLevel="1" x14ac:dyDescent="0.25">
      <c r="A20" s="26" t="s">
        <v>21</v>
      </c>
      <c r="B20" s="33">
        <v>26.080000000000002</v>
      </c>
      <c r="C20" s="33">
        <v>23.44</v>
      </c>
      <c r="D20" s="33">
        <v>20.56</v>
      </c>
      <c r="E20" s="33">
        <v>26.080000000000002</v>
      </c>
      <c r="F20" s="33">
        <v>21.28</v>
      </c>
      <c r="G20" s="33">
        <v>24.8</v>
      </c>
      <c r="H20" s="33">
        <v>27.28</v>
      </c>
      <c r="I20" s="33">
        <v>26.96</v>
      </c>
      <c r="J20" s="33">
        <v>28.64</v>
      </c>
      <c r="K20" s="33">
        <v>26.8</v>
      </c>
      <c r="L20" s="33">
        <v>28.8</v>
      </c>
      <c r="M20" s="33">
        <v>12</v>
      </c>
      <c r="N20" s="33" t="s">
        <v>6</v>
      </c>
      <c r="O20" s="33" t="s">
        <v>6</v>
      </c>
      <c r="P20" s="33" t="s">
        <v>6</v>
      </c>
      <c r="Q20" s="33" t="s">
        <v>6</v>
      </c>
      <c r="R20" s="33" t="s">
        <v>6</v>
      </c>
      <c r="S20" s="33" t="s">
        <v>6</v>
      </c>
      <c r="T20" s="33" t="s">
        <v>6</v>
      </c>
      <c r="U20" s="33" t="s">
        <v>6</v>
      </c>
      <c r="V20" s="33" t="s">
        <v>6</v>
      </c>
      <c r="W20" s="33" t="s">
        <v>6</v>
      </c>
      <c r="X20" s="33" t="s">
        <v>6</v>
      </c>
      <c r="Y20" s="33" t="s">
        <v>6</v>
      </c>
      <c r="Z20" s="33" t="s">
        <v>6</v>
      </c>
      <c r="AA20" s="33" t="s">
        <v>6</v>
      </c>
      <c r="AB20" s="33" t="s">
        <v>6</v>
      </c>
      <c r="AC20" s="33" t="s">
        <v>6</v>
      </c>
      <c r="AD20" s="33" t="s">
        <v>6</v>
      </c>
      <c r="AE20" s="33" t="s">
        <v>6</v>
      </c>
      <c r="AF20" s="33" t="s">
        <v>6</v>
      </c>
      <c r="AG20" s="24"/>
      <c r="AH20" s="24"/>
      <c r="AI20" s="7"/>
      <c r="AJ20" s="91"/>
      <c r="AK20" s="27"/>
      <c r="AM20" s="27">
        <f t="shared" si="19"/>
        <v>0</v>
      </c>
    </row>
    <row r="21" spans="1:44" outlineLevel="1" x14ac:dyDescent="0.25">
      <c r="A21" s="26" t="s">
        <v>37</v>
      </c>
      <c r="B21" s="33">
        <v>115.86811967297513</v>
      </c>
      <c r="C21" s="33">
        <v>104.2492548084314</v>
      </c>
      <c r="D21" s="33">
        <v>104.67021633354986</v>
      </c>
      <c r="E21" s="33">
        <v>103.51526743844289</v>
      </c>
      <c r="F21" s="33">
        <v>105.65129147136791</v>
      </c>
      <c r="G21" s="33">
        <v>96.486368764268263</v>
      </c>
      <c r="H21" s="33">
        <v>112.33905340768686</v>
      </c>
      <c r="I21" s="33">
        <v>104.89138058149354</v>
      </c>
      <c r="J21" s="33">
        <v>104.04471425952707</v>
      </c>
      <c r="K21" s="33">
        <v>105.50708873785116</v>
      </c>
      <c r="L21" s="33">
        <v>155.84128477193661</v>
      </c>
      <c r="M21" s="33">
        <v>112.30521748094046</v>
      </c>
      <c r="N21" s="33">
        <v>114.76342293195376</v>
      </c>
      <c r="O21" s="33">
        <v>119.95918153050032</v>
      </c>
      <c r="P21" s="33">
        <v>126.54592853705896</v>
      </c>
      <c r="Q21" s="33">
        <v>176.98941501438708</v>
      </c>
      <c r="R21" s="33">
        <v>136.47493627899527</v>
      </c>
      <c r="S21" s="33">
        <v>150.04375399558629</v>
      </c>
      <c r="T21" s="33">
        <v>133.67838279732425</v>
      </c>
      <c r="U21" s="33">
        <v>135.199106600927</v>
      </c>
      <c r="V21" s="33">
        <v>128.14593670020591</v>
      </c>
      <c r="W21" s="33">
        <v>129.12691473348852</v>
      </c>
      <c r="X21" s="33">
        <v>132.18851177525119</v>
      </c>
      <c r="Y21" s="33">
        <v>138.40715527828112</v>
      </c>
      <c r="Z21" s="33">
        <v>133.8107028638718</v>
      </c>
      <c r="AA21" s="33">
        <v>140.21886867093511</v>
      </c>
      <c r="AB21" s="33">
        <v>144.31351007462516</v>
      </c>
      <c r="AC21" s="33">
        <v>160.6181854134781</v>
      </c>
      <c r="AD21" s="33">
        <v>162.05464036293273</v>
      </c>
      <c r="AE21" s="33">
        <v>169.9027798932097</v>
      </c>
      <c r="AF21" s="33">
        <v>161.15935090170478</v>
      </c>
      <c r="AG21" s="24">
        <f t="shared" ref="AG21:AG22" si="20">AF21/$AF$38</f>
        <v>2.7931163278303215E-3</v>
      </c>
      <c r="AH21" s="24">
        <f t="shared" ref="AH21:AH22" si="21">(AF21-B21)/B21</f>
        <v>0.39088604662403359</v>
      </c>
      <c r="AI21" s="7"/>
      <c r="AJ21" s="91">
        <f t="shared" si="6"/>
        <v>-5.146136512304559E-2</v>
      </c>
      <c r="AK21" s="27">
        <f t="shared" si="7"/>
        <v>-8.7434289915049135</v>
      </c>
      <c r="AM21" s="27">
        <f t="shared" si="19"/>
        <v>-8.7434289915049139E-3</v>
      </c>
    </row>
    <row r="22" spans="1:44" outlineLevel="1" x14ac:dyDescent="0.25">
      <c r="A22" s="26" t="s">
        <v>22</v>
      </c>
      <c r="B22" s="33">
        <v>31.341851999999999</v>
      </c>
      <c r="C22" s="33">
        <v>31.519757999999996</v>
      </c>
      <c r="D22" s="33">
        <v>31.777229999999999</v>
      </c>
      <c r="E22" s="33">
        <v>31.952453999999999</v>
      </c>
      <c r="F22" s="33">
        <v>32.057946000000001</v>
      </c>
      <c r="G22" s="33">
        <v>32.195622</v>
      </c>
      <c r="H22" s="33">
        <v>32.417333999999997</v>
      </c>
      <c r="I22" s="33">
        <v>32.758842000000001</v>
      </c>
      <c r="J22" s="33">
        <v>33.105713999999992</v>
      </c>
      <c r="K22" s="33">
        <v>33.449903999999997</v>
      </c>
      <c r="L22" s="33">
        <v>33.878130000000006</v>
      </c>
      <c r="M22" s="33">
        <v>34.393967999999994</v>
      </c>
      <c r="N22" s="33">
        <v>35.019767999999999</v>
      </c>
      <c r="O22" s="33">
        <v>35.580306</v>
      </c>
      <c r="P22" s="33">
        <v>36.164088</v>
      </c>
      <c r="Q22" s="33">
        <v>36.956172000000002</v>
      </c>
      <c r="R22" s="33">
        <v>37.842125999999993</v>
      </c>
      <c r="S22" s="33">
        <v>39.119652000000002</v>
      </c>
      <c r="T22" s="33">
        <v>40.096794000000003</v>
      </c>
      <c r="U22" s="33">
        <v>40.528595999999993</v>
      </c>
      <c r="V22" s="33">
        <v>40.719912000000008</v>
      </c>
      <c r="W22" s="33">
        <v>40.899605999999991</v>
      </c>
      <c r="X22" s="33">
        <v>40.993475999999994</v>
      </c>
      <c r="Y22" s="33">
        <v>41.062314000000001</v>
      </c>
      <c r="Z22" s="33">
        <v>41.209824000000005</v>
      </c>
      <c r="AA22" s="33">
        <v>41.440475999999997</v>
      </c>
      <c r="AB22" s="33">
        <v>42.571073099999992</v>
      </c>
      <c r="AC22" s="33">
        <v>42.774073680000001</v>
      </c>
      <c r="AD22" s="33">
        <v>42.977074260000002</v>
      </c>
      <c r="AE22" s="33">
        <v>43.998209999999993</v>
      </c>
      <c r="AF22" s="33">
        <v>44.497955999999995</v>
      </c>
      <c r="AG22" s="24">
        <f t="shared" si="20"/>
        <v>7.7121164092105109E-4</v>
      </c>
      <c r="AH22" s="24">
        <f t="shared" si="21"/>
        <v>0.41976153802270511</v>
      </c>
      <c r="AI22" s="7"/>
      <c r="AJ22" s="91">
        <f t="shared" si="6"/>
        <v>1.1358325713705214E-2</v>
      </c>
      <c r="AK22" s="27">
        <f t="shared" si="7"/>
        <v>0.4997460000000018</v>
      </c>
      <c r="AM22" s="27">
        <f t="shared" si="19"/>
        <v>4.9974600000000176E-4</v>
      </c>
    </row>
    <row r="23" spans="1:44" x14ac:dyDescent="0.25">
      <c r="A23" s="28" t="s">
        <v>9</v>
      </c>
      <c r="B23" s="32">
        <v>34.591111871073778</v>
      </c>
      <c r="C23" s="32">
        <v>49.500497452363035</v>
      </c>
      <c r="D23" s="32">
        <v>64.409697447839392</v>
      </c>
      <c r="E23" s="32">
        <v>106.4251771817589</v>
      </c>
      <c r="F23" s="32">
        <v>149.55114964682372</v>
      </c>
      <c r="G23" s="32">
        <v>226.32569284457796</v>
      </c>
      <c r="H23" s="32">
        <v>326.19440166358964</v>
      </c>
      <c r="I23" s="32">
        <v>459.71553127864462</v>
      </c>
      <c r="J23" s="32">
        <v>373.29692450324723</v>
      </c>
      <c r="K23" s="32">
        <v>532.06751613494816</v>
      </c>
      <c r="L23" s="32">
        <v>768.65767343127561</v>
      </c>
      <c r="M23" s="32">
        <v>781.00136214903159</v>
      </c>
      <c r="N23" s="32">
        <v>771.76401108492939</v>
      </c>
      <c r="O23" s="32">
        <v>986.01183038363877</v>
      </c>
      <c r="P23" s="32">
        <v>999.80718796255712</v>
      </c>
      <c r="Q23" s="32">
        <v>1198.6189797854142</v>
      </c>
      <c r="R23" s="32">
        <v>1179.9367130079656</v>
      </c>
      <c r="S23" s="32">
        <v>1175.7771264908081</v>
      </c>
      <c r="T23" s="32">
        <v>1187.3197613184243</v>
      </c>
      <c r="U23" s="32">
        <v>1151.4174475688799</v>
      </c>
      <c r="V23" s="32">
        <v>1127.9723261023771</v>
      </c>
      <c r="W23" s="32">
        <v>1145.794165682079</v>
      </c>
      <c r="X23" s="32">
        <v>1122.8015580761621</v>
      </c>
      <c r="Y23" s="32">
        <v>1159.2023621788007</v>
      </c>
      <c r="Z23" s="32">
        <v>1225.6322472758648</v>
      </c>
      <c r="AA23" s="32">
        <v>1230.1172479939607</v>
      </c>
      <c r="AB23" s="32">
        <v>1313.5818166704403</v>
      </c>
      <c r="AC23" s="32">
        <v>1237.8261851196085</v>
      </c>
      <c r="AD23" s="32">
        <v>929.93499104624186</v>
      </c>
      <c r="AE23" s="32">
        <v>917.12032820382956</v>
      </c>
      <c r="AF23" s="32">
        <v>785.47905100685261</v>
      </c>
      <c r="AG23" s="22">
        <f>AF23/$AF$38</f>
        <v>1.361344749938862E-2</v>
      </c>
      <c r="AH23" s="22">
        <f>(AF23-B23)/B23</f>
        <v>21.707539842444209</v>
      </c>
      <c r="AI23" s="7"/>
      <c r="AJ23" s="36">
        <f t="shared" si="6"/>
        <v>-0.14353762875891649</v>
      </c>
      <c r="AK23" s="30">
        <f t="shared" si="7"/>
        <v>-131.64127719697694</v>
      </c>
      <c r="AM23" s="30">
        <f t="shared" si="19"/>
        <v>-0.13164127719697694</v>
      </c>
      <c r="AR23" s="6"/>
    </row>
    <row r="24" spans="1:44" x14ac:dyDescent="0.25">
      <c r="A24" s="28" t="s">
        <v>1</v>
      </c>
      <c r="B24" s="32">
        <f t="shared" ref="B24:AA24" si="22">SUM(B25:B31)</f>
        <v>19332.737152602938</v>
      </c>
      <c r="C24" s="32">
        <f t="shared" si="22"/>
        <v>19542.368438104626</v>
      </c>
      <c r="D24" s="32">
        <f t="shared" si="22"/>
        <v>19663.237153650989</v>
      </c>
      <c r="E24" s="32">
        <f>SUM(E25:E31)</f>
        <v>19986.356488686051</v>
      </c>
      <c r="F24" s="32">
        <f t="shared" si="22"/>
        <v>20276.756796210349</v>
      </c>
      <c r="G24" s="32">
        <f t="shared" si="22"/>
        <v>21034.713514523617</v>
      </c>
      <c r="H24" s="32">
        <f t="shared" si="22"/>
        <v>21300.922173076684</v>
      </c>
      <c r="I24" s="32">
        <f t="shared" si="22"/>
        <v>21472.878358901497</v>
      </c>
      <c r="J24" s="32">
        <f t="shared" si="22"/>
        <v>21995.031556314156</v>
      </c>
      <c r="K24" s="32">
        <f t="shared" si="22"/>
        <v>21759.644797815945</v>
      </c>
      <c r="L24" s="32">
        <f t="shared" si="22"/>
        <v>20937.722277985918</v>
      </c>
      <c r="M24" s="32">
        <f t="shared" si="22"/>
        <v>20714.025292201924</v>
      </c>
      <c r="N24" s="32">
        <f t="shared" si="22"/>
        <v>20480.3793885368</v>
      </c>
      <c r="O24" s="32">
        <f t="shared" si="22"/>
        <v>20839.74856750121</v>
      </c>
      <c r="P24" s="32">
        <f t="shared" si="22"/>
        <v>20469.62548958711</v>
      </c>
      <c r="Q24" s="32">
        <f t="shared" si="22"/>
        <v>20390.280473386007</v>
      </c>
      <c r="R24" s="32">
        <f t="shared" si="22"/>
        <v>20212.017892530625</v>
      </c>
      <c r="S24" s="32">
        <f t="shared" si="22"/>
        <v>19622.302485242777</v>
      </c>
      <c r="T24" s="32">
        <f t="shared" si="22"/>
        <v>19545.273925836413</v>
      </c>
      <c r="U24" s="32">
        <f t="shared" si="22"/>
        <v>19116.936821150804</v>
      </c>
      <c r="V24" s="32">
        <f t="shared" si="22"/>
        <v>19178.773045312253</v>
      </c>
      <c r="W24" s="32">
        <f t="shared" si="22"/>
        <v>18502.60349872</v>
      </c>
      <c r="X24" s="32">
        <f t="shared" si="22"/>
        <v>19284.490568109359</v>
      </c>
      <c r="Y24" s="32">
        <f t="shared" si="22"/>
        <v>20030.007560999824</v>
      </c>
      <c r="Z24" s="32">
        <f t="shared" si="22"/>
        <v>19484.181192647477</v>
      </c>
      <c r="AA24" s="32">
        <f t="shared" si="22"/>
        <v>19990.464276379349</v>
      </c>
      <c r="AB24" s="32">
        <f>SUM(AB25:AB31)</f>
        <v>20500.157235194303</v>
      </c>
      <c r="AC24" s="32">
        <f>SUM(AC25:AC31)</f>
        <v>21198.867117927839</v>
      </c>
      <c r="AD24" s="32">
        <f t="shared" ref="AD24:AE24" si="23">SUM(AD25:AD31)</f>
        <v>22037.153204312152</v>
      </c>
      <c r="AE24" s="32">
        <f t="shared" si="23"/>
        <v>21146.626079269743</v>
      </c>
      <c r="AF24" s="32">
        <f t="shared" ref="AF24" si="24">SUM(AF25:AF31)</f>
        <v>21432.321187320838</v>
      </c>
      <c r="AG24" s="22">
        <f>AF24/$AF$38</f>
        <v>0.37145201886623097</v>
      </c>
      <c r="AH24" s="22">
        <f>(AF24-B24)/B24</f>
        <v>0.10860252317842196</v>
      </c>
      <c r="AI24" s="7"/>
      <c r="AJ24" s="36">
        <f>(AF24-AE24)/AE24</f>
        <v>1.3510198127121811E-2</v>
      </c>
      <c r="AK24" s="30">
        <f t="shared" si="7"/>
        <v>285.6951080510953</v>
      </c>
      <c r="AM24" s="30">
        <f t="shared" si="19"/>
        <v>0.28569510805109533</v>
      </c>
      <c r="AO24" s="7"/>
      <c r="AP24" s="6"/>
      <c r="AQ24" s="7"/>
    </row>
    <row r="25" spans="1:44" outlineLevel="1" x14ac:dyDescent="0.25">
      <c r="A25" s="26" t="s">
        <v>23</v>
      </c>
      <c r="B25" s="33">
        <v>10466.066693626075</v>
      </c>
      <c r="C25" s="33">
        <v>10660.547678512488</v>
      </c>
      <c r="D25" s="33">
        <v>10852.00217283778</v>
      </c>
      <c r="E25" s="33">
        <v>10942.326463158119</v>
      </c>
      <c r="F25" s="33">
        <v>10976.466639185966</v>
      </c>
      <c r="G25" s="33">
        <v>11085.93373541304</v>
      </c>
      <c r="H25" s="33">
        <v>11470.212074696638</v>
      </c>
      <c r="I25" s="33">
        <v>11811.870224809058</v>
      </c>
      <c r="J25" s="33">
        <v>12040.36882009474</v>
      </c>
      <c r="K25" s="33">
        <v>11742.651515125888</v>
      </c>
      <c r="L25" s="33">
        <v>11295.770135360593</v>
      </c>
      <c r="M25" s="33">
        <v>11308.710130901731</v>
      </c>
      <c r="N25" s="33">
        <v>11264.603627702762</v>
      </c>
      <c r="O25" s="33">
        <v>11302.743895659585</v>
      </c>
      <c r="P25" s="33">
        <v>11241.255673611189</v>
      </c>
      <c r="Q25" s="33">
        <v>11217.330901472804</v>
      </c>
      <c r="R25" s="33">
        <v>11304.710444586908</v>
      </c>
      <c r="S25" s="33">
        <v>10951.346415367289</v>
      </c>
      <c r="T25" s="33">
        <v>10964.90014598888</v>
      </c>
      <c r="U25" s="33">
        <v>10789.133150387202</v>
      </c>
      <c r="V25" s="33">
        <v>10554.669290296861</v>
      </c>
      <c r="W25" s="33">
        <v>10419.329881054276</v>
      </c>
      <c r="X25" s="33">
        <v>11043.027430425514</v>
      </c>
      <c r="Y25" s="33">
        <v>11144.523065171637</v>
      </c>
      <c r="Z25" s="33">
        <v>11063.691314453081</v>
      </c>
      <c r="AA25" s="33">
        <v>11463.65668811105</v>
      </c>
      <c r="AB25" s="33">
        <v>11789.939081336175</v>
      </c>
      <c r="AC25" s="33">
        <v>12182.619630922911</v>
      </c>
      <c r="AD25" s="33">
        <v>12467.057001502155</v>
      </c>
      <c r="AE25" s="33">
        <v>12147.932237567402</v>
      </c>
      <c r="AF25" s="33">
        <v>12313.368953670142</v>
      </c>
      <c r="AG25" s="24">
        <f>AF25/$AF$38</f>
        <v>0.21340785801546203</v>
      </c>
      <c r="AH25" s="24">
        <f>(AF25-B25)/B25</f>
        <v>0.17650396410803404</v>
      </c>
      <c r="AI25" s="7"/>
      <c r="AJ25" s="91">
        <f t="shared" si="6"/>
        <v>1.3618508308033555E-2</v>
      </c>
      <c r="AK25" s="27">
        <f t="shared" si="7"/>
        <v>165.43671610274032</v>
      </c>
      <c r="AM25" s="27">
        <f t="shared" si="19"/>
        <v>0.16543671610274033</v>
      </c>
    </row>
    <row r="26" spans="1:44" outlineLevel="1" x14ac:dyDescent="0.25">
      <c r="A26" s="26" t="s">
        <v>24</v>
      </c>
      <c r="B26" s="33">
        <v>1776.9849395881865</v>
      </c>
      <c r="C26" s="33">
        <v>1821.3098482588666</v>
      </c>
      <c r="D26" s="33">
        <v>1860.3951563954486</v>
      </c>
      <c r="E26" s="33">
        <v>1882.289227294074</v>
      </c>
      <c r="F26" s="33">
        <v>1884.1265823823196</v>
      </c>
      <c r="G26" s="33">
        <v>1897.0459522354363</v>
      </c>
      <c r="H26" s="33">
        <v>1981.1513786265098</v>
      </c>
      <c r="I26" s="33">
        <v>2041.7932964116767</v>
      </c>
      <c r="J26" s="33">
        <v>2090.0046405692069</v>
      </c>
      <c r="K26" s="33">
        <v>2031.1360568998134</v>
      </c>
      <c r="L26" s="33">
        <v>1954.7732833390669</v>
      </c>
      <c r="M26" s="33">
        <v>1978.2883766138416</v>
      </c>
      <c r="N26" s="33">
        <v>1979.3973810156904</v>
      </c>
      <c r="O26" s="33">
        <v>1968.8117708992922</v>
      </c>
      <c r="P26" s="33">
        <v>1944.5346554266166</v>
      </c>
      <c r="Q26" s="33">
        <v>1986.6503624951206</v>
      </c>
      <c r="R26" s="33">
        <v>2006.7494250291311</v>
      </c>
      <c r="S26" s="33">
        <v>1927.2638509100166</v>
      </c>
      <c r="T26" s="33">
        <v>1932.2348757648419</v>
      </c>
      <c r="U26" s="33">
        <v>1911.6224376361347</v>
      </c>
      <c r="V26" s="33">
        <v>1873.2620514350792</v>
      </c>
      <c r="W26" s="33">
        <v>1870.4371741129621</v>
      </c>
      <c r="X26" s="33">
        <v>2022.6982272723621</v>
      </c>
      <c r="Y26" s="33">
        <v>2029.4844815395031</v>
      </c>
      <c r="Z26" s="33">
        <v>1984.1180983009322</v>
      </c>
      <c r="AA26" s="33">
        <v>2067.650086272195</v>
      </c>
      <c r="AB26" s="33">
        <v>2127.9805885560245</v>
      </c>
      <c r="AC26" s="33">
        <v>2190.5341999953603</v>
      </c>
      <c r="AD26" s="33">
        <v>2261.2033664103274</v>
      </c>
      <c r="AE26" s="33">
        <v>2168.299073304825</v>
      </c>
      <c r="AF26" s="33">
        <v>2207.1221106414528</v>
      </c>
      <c r="AG26" s="24">
        <f t="shared" ref="AG26:AG31" si="25">AF26/$AF$38</f>
        <v>3.8252504556859385E-2</v>
      </c>
      <c r="AH26" s="24">
        <f t="shared" ref="AH26:AH31" si="26">(AF26-B26)/B26</f>
        <v>0.24206011062364424</v>
      </c>
      <c r="AI26" s="7"/>
      <c r="AJ26" s="91">
        <f t="shared" si="6"/>
        <v>1.7904835091524254E-2</v>
      </c>
      <c r="AK26" s="27">
        <f t="shared" si="7"/>
        <v>38.823037336627749</v>
      </c>
      <c r="AM26" s="27">
        <f t="shared" si="19"/>
        <v>3.8823037336627751E-2</v>
      </c>
    </row>
    <row r="27" spans="1:44" outlineLevel="1" x14ac:dyDescent="0.25">
      <c r="A27" s="26" t="s">
        <v>25</v>
      </c>
      <c r="B27" s="33">
        <v>5819.5067889488437</v>
      </c>
      <c r="C27" s="33">
        <v>5792.0859155982816</v>
      </c>
      <c r="D27" s="33">
        <v>5706.7923179254049</v>
      </c>
      <c r="E27" s="33">
        <v>5818.6473690526554</v>
      </c>
      <c r="F27" s="33">
        <v>6051.7326980561165</v>
      </c>
      <c r="G27" s="33">
        <v>6304.202761041036</v>
      </c>
      <c r="H27" s="33">
        <v>6331.6350913267906</v>
      </c>
      <c r="I27" s="33">
        <v>6154.2954543817686</v>
      </c>
      <c r="J27" s="33">
        <v>6499.391919623069</v>
      </c>
      <c r="K27" s="33">
        <v>6504.6286348527519</v>
      </c>
      <c r="L27" s="33">
        <v>6205.9497615360142</v>
      </c>
      <c r="M27" s="33">
        <v>5922.6402865016407</v>
      </c>
      <c r="N27" s="33">
        <v>5858.9861107412817</v>
      </c>
      <c r="O27" s="33">
        <v>6033.4206031430285</v>
      </c>
      <c r="P27" s="33">
        <v>5925.7912834900053</v>
      </c>
      <c r="Q27" s="33">
        <v>5760.1792581819464</v>
      </c>
      <c r="R27" s="33">
        <v>5537.2809735756819</v>
      </c>
      <c r="S27" s="33">
        <v>5327.2654450181872</v>
      </c>
      <c r="T27" s="33">
        <v>5276.1151516841446</v>
      </c>
      <c r="U27" s="33">
        <v>5126.2876135207116</v>
      </c>
      <c r="V27" s="33">
        <v>5394.9897775174759</v>
      </c>
      <c r="W27" s="33">
        <v>4996.8650927523213</v>
      </c>
      <c r="X27" s="33">
        <v>5185.2484792544656</v>
      </c>
      <c r="Y27" s="33">
        <v>5618.9369353762258</v>
      </c>
      <c r="Z27" s="33">
        <v>5382.1684234602881</v>
      </c>
      <c r="AA27" s="33">
        <v>5413.6925811306264</v>
      </c>
      <c r="AB27" s="33">
        <v>5469.0412946209763</v>
      </c>
      <c r="AC27" s="33">
        <v>5777.8364797799859</v>
      </c>
      <c r="AD27" s="33">
        <v>6078.7237439610726</v>
      </c>
      <c r="AE27" s="33">
        <v>5725.7049587003894</v>
      </c>
      <c r="AF27" s="33">
        <v>5753.4215692833195</v>
      </c>
      <c r="AG27" s="24">
        <f t="shared" si="25"/>
        <v>9.9714820369671761E-2</v>
      </c>
      <c r="AH27" s="24">
        <f t="shared" si="26"/>
        <v>-1.1355811078529714E-2</v>
      </c>
      <c r="AI27" s="7"/>
      <c r="AJ27" s="91">
        <f t="shared" si="6"/>
        <v>4.8407332866171968E-3</v>
      </c>
      <c r="AK27" s="27">
        <f t="shared" si="7"/>
        <v>27.716610582930116</v>
      </c>
      <c r="AM27" s="27">
        <f t="shared" si="19"/>
        <v>2.7716610582930117E-2</v>
      </c>
    </row>
    <row r="28" spans="1:44" outlineLevel="1" x14ac:dyDescent="0.25">
      <c r="A28" s="26" t="s">
        <v>26</v>
      </c>
      <c r="B28" s="33">
        <v>355.036</v>
      </c>
      <c r="C28" s="33">
        <v>315.14515999999998</v>
      </c>
      <c r="D28" s="33">
        <v>255.60083999999998</v>
      </c>
      <c r="E28" s="33">
        <v>357.2998</v>
      </c>
      <c r="F28" s="33">
        <v>269.64124000000004</v>
      </c>
      <c r="G28" s="33">
        <v>494.59520000000003</v>
      </c>
      <c r="H28" s="33">
        <v>484.03343999999993</v>
      </c>
      <c r="I28" s="33">
        <v>423.48680000000002</v>
      </c>
      <c r="J28" s="33">
        <v>305.58044000000001</v>
      </c>
      <c r="K28" s="33">
        <v>383.22723999999999</v>
      </c>
      <c r="L28" s="33">
        <v>366.38315999999998</v>
      </c>
      <c r="M28" s="33">
        <v>385.28247999999996</v>
      </c>
      <c r="N28" s="33">
        <v>273.89956000000001</v>
      </c>
      <c r="O28" s="33">
        <v>386.76</v>
      </c>
      <c r="P28" s="33">
        <v>240.79571999999996</v>
      </c>
      <c r="Q28" s="33">
        <v>266.73371999999995</v>
      </c>
      <c r="R28" s="33">
        <v>254.85636</v>
      </c>
      <c r="S28" s="33">
        <v>376.76671999999996</v>
      </c>
      <c r="T28" s="33">
        <v>262.20744000000002</v>
      </c>
      <c r="U28" s="33">
        <v>307.32239999999996</v>
      </c>
      <c r="V28" s="33">
        <v>427.93387999999993</v>
      </c>
      <c r="W28" s="33">
        <v>360.67856</v>
      </c>
      <c r="X28" s="33">
        <v>229.39619999999999</v>
      </c>
      <c r="Y28" s="33">
        <v>515.69275999999991</v>
      </c>
      <c r="Z28" s="33">
        <v>391.07495680000005</v>
      </c>
      <c r="AA28" s="33">
        <v>401.14668</v>
      </c>
      <c r="AB28" s="33">
        <v>433.59667999999999</v>
      </c>
      <c r="AC28" s="33">
        <v>332.74647999999996</v>
      </c>
      <c r="AD28" s="33">
        <v>461.05708000000004</v>
      </c>
      <c r="AE28" s="33">
        <v>343.90247759999994</v>
      </c>
      <c r="AF28" s="33">
        <v>399.48303999999996</v>
      </c>
      <c r="AG28" s="24">
        <f t="shared" si="25"/>
        <v>6.9235982614241848E-3</v>
      </c>
      <c r="AH28" s="24">
        <f t="shared" si="26"/>
        <v>0.12519023422976813</v>
      </c>
      <c r="AI28" s="7"/>
      <c r="AJ28" s="91">
        <f t="shared" si="6"/>
        <v>0.16161722005575929</v>
      </c>
      <c r="AK28" s="27">
        <f t="shared" si="7"/>
        <v>55.580562400000019</v>
      </c>
      <c r="AM28" s="27">
        <f t="shared" si="19"/>
        <v>5.5580562400000019E-2</v>
      </c>
    </row>
    <row r="29" spans="1:44" outlineLevel="1" x14ac:dyDescent="0.25">
      <c r="A29" s="26" t="s">
        <v>27</v>
      </c>
      <c r="B29" s="33">
        <v>96.677023188405784</v>
      </c>
      <c r="C29" s="33">
        <v>99.628382821946872</v>
      </c>
      <c r="D29" s="33">
        <v>118.08579710144927</v>
      </c>
      <c r="E29" s="33">
        <v>99.875217391304361</v>
      </c>
      <c r="F29" s="33">
        <v>98.719420289855051</v>
      </c>
      <c r="G29" s="33">
        <v>86.267101449275344</v>
      </c>
      <c r="H29" s="33">
        <v>87.18695652173912</v>
      </c>
      <c r="I29" s="33">
        <v>82.633913043478259</v>
      </c>
      <c r="J29" s="33">
        <v>95.371594202898564</v>
      </c>
      <c r="K29" s="33">
        <v>103.53391304347825</v>
      </c>
      <c r="L29" s="33">
        <v>91.8436231884058</v>
      </c>
      <c r="M29" s="33">
        <v>83.63666666666667</v>
      </c>
      <c r="N29" s="33">
        <v>80.805362318840594</v>
      </c>
      <c r="O29" s="33">
        <v>78.482608695652175</v>
      </c>
      <c r="P29" s="33">
        <v>66.857681159420295</v>
      </c>
      <c r="Q29" s="33">
        <v>60.814599999999999</v>
      </c>
      <c r="R29" s="33">
        <v>64.755533333333346</v>
      </c>
      <c r="S29" s="33">
        <v>50.899933333333344</v>
      </c>
      <c r="T29" s="33">
        <v>66.973133333333351</v>
      </c>
      <c r="U29" s="33">
        <v>89.020800000000008</v>
      </c>
      <c r="V29" s="33">
        <v>98.243200000000016</v>
      </c>
      <c r="W29" s="33">
        <v>70.265799999999999</v>
      </c>
      <c r="X29" s="33">
        <v>46.351066666666675</v>
      </c>
      <c r="Y29" s="33">
        <v>47.090266666666672</v>
      </c>
      <c r="Z29" s="33">
        <v>54.549733333333336</v>
      </c>
      <c r="AA29" s="33">
        <v>64.265666666666661</v>
      </c>
      <c r="AB29" s="33">
        <v>79.107600000000019</v>
      </c>
      <c r="AC29" s="33">
        <v>83.988666666666674</v>
      </c>
      <c r="AD29" s="33">
        <v>88.762666666666675</v>
      </c>
      <c r="AE29" s="33">
        <v>91.980533333333341</v>
      </c>
      <c r="AF29" s="33">
        <v>106.46753333333334</v>
      </c>
      <c r="AG29" s="24">
        <f t="shared" si="25"/>
        <v>1.8452308480600033E-3</v>
      </c>
      <c r="AH29" s="24">
        <f t="shared" si="26"/>
        <v>0.10127028969280161</v>
      </c>
      <c r="AI29" s="7"/>
      <c r="AJ29" s="91">
        <f t="shared" si="6"/>
        <v>0.15750071754313225</v>
      </c>
      <c r="AK29" s="27">
        <f t="shared" si="7"/>
        <v>14.486999999999995</v>
      </c>
      <c r="AM29" s="27">
        <f t="shared" si="19"/>
        <v>1.4486999999999995E-2</v>
      </c>
    </row>
    <row r="30" spans="1:44" outlineLevel="1" x14ac:dyDescent="0.25">
      <c r="A30" s="26" t="s">
        <v>40</v>
      </c>
      <c r="B30" s="33">
        <v>730.61939279182468</v>
      </c>
      <c r="C30" s="33">
        <v>758.72013866843315</v>
      </c>
      <c r="D30" s="33">
        <v>769.25791837216161</v>
      </c>
      <c r="E30" s="33">
        <v>772.77051160673761</v>
      </c>
      <c r="F30" s="33">
        <v>878.14830864402018</v>
      </c>
      <c r="G30" s="33">
        <v>1008.1142583233349</v>
      </c>
      <c r="H30" s="33">
        <v>811.40903718707443</v>
      </c>
      <c r="I30" s="33">
        <v>839.50978306368313</v>
      </c>
      <c r="J30" s="33">
        <v>832.4845965945309</v>
      </c>
      <c r="K30" s="33">
        <v>878.14830864402018</v>
      </c>
      <c r="L30" s="33">
        <v>909.76164775520476</v>
      </c>
      <c r="M30" s="33">
        <v>920.29942745893288</v>
      </c>
      <c r="N30" s="33">
        <v>923.81202069350911</v>
      </c>
      <c r="O30" s="33">
        <v>927.324613928085</v>
      </c>
      <c r="P30" s="33">
        <v>888.68608834774818</v>
      </c>
      <c r="Q30" s="33">
        <v>953.62749060348006</v>
      </c>
      <c r="R30" s="33">
        <v>914.19429367682551</v>
      </c>
      <c r="S30" s="33">
        <v>868.019536051518</v>
      </c>
      <c r="T30" s="33">
        <v>939.19130712314029</v>
      </c>
      <c r="U30" s="33">
        <v>796.63204249312673</v>
      </c>
      <c r="V30" s="33">
        <v>753.49453684533717</v>
      </c>
      <c r="W30" s="33">
        <v>721.92632113105401</v>
      </c>
      <c r="X30" s="33">
        <v>687.91593425507278</v>
      </c>
      <c r="Y30" s="33">
        <v>596.5524000497054</v>
      </c>
      <c r="Z30" s="33">
        <v>534.51960686279415</v>
      </c>
      <c r="AA30" s="33">
        <v>514.94152107200102</v>
      </c>
      <c r="AB30" s="33">
        <v>540.70349683170355</v>
      </c>
      <c r="AC30" s="33">
        <v>560.3426889086461</v>
      </c>
      <c r="AD30" s="33">
        <v>595.84193604631332</v>
      </c>
      <c r="AE30" s="33">
        <v>595.84193604631332</v>
      </c>
      <c r="AF30" s="33">
        <v>595.84193604631332</v>
      </c>
      <c r="AG30" s="24">
        <f t="shared" si="25"/>
        <v>1.0326771801110444E-2</v>
      </c>
      <c r="AH30" s="24">
        <f t="shared" si="26"/>
        <v>-0.18447013325296921</v>
      </c>
      <c r="AI30" s="7"/>
      <c r="AJ30" s="91">
        <f t="shared" si="6"/>
        <v>0</v>
      </c>
      <c r="AK30" s="27">
        <f t="shared" si="7"/>
        <v>0</v>
      </c>
      <c r="AM30" s="27">
        <f t="shared" si="19"/>
        <v>0</v>
      </c>
    </row>
    <row r="31" spans="1:44" outlineLevel="1" x14ac:dyDescent="0.25">
      <c r="A31" s="26" t="s">
        <v>11</v>
      </c>
      <c r="B31" s="33">
        <v>87.84631445959856</v>
      </c>
      <c r="C31" s="33">
        <v>94.931314244610022</v>
      </c>
      <c r="D31" s="33">
        <v>101.10295101874873</v>
      </c>
      <c r="E31" s="33">
        <v>113.14790018316168</v>
      </c>
      <c r="F31" s="33">
        <v>117.92190765207233</v>
      </c>
      <c r="G31" s="33">
        <v>158.5545060614925</v>
      </c>
      <c r="H31" s="33">
        <v>135.29419471793358</v>
      </c>
      <c r="I31" s="33">
        <v>119.28888719183486</v>
      </c>
      <c r="J31" s="33">
        <v>131.82954522971028</v>
      </c>
      <c r="K31" s="33">
        <v>116.31912924999497</v>
      </c>
      <c r="L31" s="33">
        <v>113.24066680663736</v>
      </c>
      <c r="M31" s="33">
        <v>115.16792405910972</v>
      </c>
      <c r="N31" s="33">
        <v>98.875326064714159</v>
      </c>
      <c r="O31" s="33">
        <v>142.20507517556814</v>
      </c>
      <c r="P31" s="33">
        <v>161.70438755213033</v>
      </c>
      <c r="Q31" s="33">
        <v>144.9441406326537</v>
      </c>
      <c r="R31" s="33">
        <v>129.47086232874588</v>
      </c>
      <c r="S31" s="33">
        <v>120.74058456243515</v>
      </c>
      <c r="T31" s="33">
        <v>103.65187194207424</v>
      </c>
      <c r="U31" s="33">
        <v>96.918377113630726</v>
      </c>
      <c r="V31" s="33">
        <v>76.18030921750001</v>
      </c>
      <c r="W31" s="33">
        <v>63.100669669385354</v>
      </c>
      <c r="X31" s="33">
        <v>69.853230235278772</v>
      </c>
      <c r="Y31" s="33">
        <v>77.727652196083937</v>
      </c>
      <c r="Z31" s="33">
        <v>74.059059437047864</v>
      </c>
      <c r="AA31" s="33">
        <v>65.111053126810788</v>
      </c>
      <c r="AB31" s="33">
        <v>59.788493849428193</v>
      </c>
      <c r="AC31" s="33">
        <v>70.798971654263383</v>
      </c>
      <c r="AD31" s="33">
        <v>84.507409725619482</v>
      </c>
      <c r="AE31" s="33">
        <v>72.96486271748347</v>
      </c>
      <c r="AF31" s="33">
        <v>56.616044346278031</v>
      </c>
      <c r="AG31" s="24">
        <f t="shared" si="25"/>
        <v>9.8123501364314521E-4</v>
      </c>
      <c r="AH31" s="24">
        <f t="shared" si="26"/>
        <v>-0.35551030575885634</v>
      </c>
      <c r="AI31" s="7"/>
      <c r="AJ31" s="91">
        <f t="shared" si="6"/>
        <v>-0.22406426548772246</v>
      </c>
      <c r="AK31" s="27">
        <f t="shared" si="7"/>
        <v>-16.348818371205439</v>
      </c>
      <c r="AM31" s="27">
        <f t="shared" si="19"/>
        <v>-1.6348818371205439E-2</v>
      </c>
    </row>
    <row r="32" spans="1:44" x14ac:dyDescent="0.25">
      <c r="A32" s="28" t="s">
        <v>2</v>
      </c>
      <c r="B32" s="32">
        <f t="shared" ref="B32:AA32" si="27">SUM(B33:B36)</f>
        <v>1552.053617690967</v>
      </c>
      <c r="C32" s="32">
        <f t="shared" si="27"/>
        <v>1632.811365232481</v>
      </c>
      <c r="D32" s="32">
        <f t="shared" si="27"/>
        <v>1698.2299225574204</v>
      </c>
      <c r="E32" s="32">
        <f t="shared" si="27"/>
        <v>1748.2816571592587</v>
      </c>
      <c r="F32" s="32">
        <f t="shared" si="27"/>
        <v>1792.8493340275654</v>
      </c>
      <c r="G32" s="32">
        <f t="shared" si="27"/>
        <v>1829.1780952628817</v>
      </c>
      <c r="H32" s="32">
        <f t="shared" si="27"/>
        <v>1708.4830322402095</v>
      </c>
      <c r="I32" s="32">
        <f t="shared" si="27"/>
        <v>1432.6262505012096</v>
      </c>
      <c r="J32" s="32">
        <f t="shared" si="27"/>
        <v>1475.5765436871579</v>
      </c>
      <c r="K32" s="32">
        <f t="shared" si="27"/>
        <v>1480.7046945341845</v>
      </c>
      <c r="L32" s="32">
        <f t="shared" si="27"/>
        <v>1492.7703645905121</v>
      </c>
      <c r="M32" s="32">
        <f t="shared" si="27"/>
        <v>1605.3489199626401</v>
      </c>
      <c r="N32" s="32">
        <f t="shared" si="27"/>
        <v>1710.2325565770898</v>
      </c>
      <c r="O32" s="32">
        <f t="shared" si="27"/>
        <v>1765.4681984593717</v>
      </c>
      <c r="P32" s="32">
        <f t="shared" si="27"/>
        <v>1485.1035878384707</v>
      </c>
      <c r="Q32" s="32">
        <f t="shared" si="27"/>
        <v>1291.9683880384277</v>
      </c>
      <c r="R32" s="32">
        <f t="shared" si="27"/>
        <v>1328.1757520911428</v>
      </c>
      <c r="S32" s="32">
        <f t="shared" si="27"/>
        <v>848.8355258913881</v>
      </c>
      <c r="T32" s="32">
        <f t="shared" si="27"/>
        <v>693.80354289533193</v>
      </c>
      <c r="U32" s="32">
        <f t="shared" si="27"/>
        <v>521.64707443401562</v>
      </c>
      <c r="V32" s="32">
        <f t="shared" si="27"/>
        <v>531.37075488942594</v>
      </c>
      <c r="W32" s="32">
        <f t="shared" si="27"/>
        <v>621.94477695799128</v>
      </c>
      <c r="X32" s="32">
        <f t="shared" si="27"/>
        <v>539.44025016647788</v>
      </c>
      <c r="Y32" s="32">
        <f t="shared" si="27"/>
        <v>695.5092855761319</v>
      </c>
      <c r="Z32" s="32">
        <f t="shared" si="27"/>
        <v>884.83622863772075</v>
      </c>
      <c r="AA32" s="32">
        <f t="shared" si="27"/>
        <v>955.92318827431404</v>
      </c>
      <c r="AB32" s="32">
        <f>SUM(AB33:AB36)</f>
        <v>969.59876258359964</v>
      </c>
      <c r="AC32" s="32">
        <f>SUM(AC33:AC36)</f>
        <v>944.44506751343567</v>
      </c>
      <c r="AD32" s="32">
        <f t="shared" ref="AD32:AE32" si="28">SUM(AD33:AD36)</f>
        <v>914.63328013670116</v>
      </c>
      <c r="AE32" s="32">
        <f t="shared" si="28"/>
        <v>914.39377350998336</v>
      </c>
      <c r="AF32" s="32">
        <f t="shared" ref="AF32" si="29">SUM(AF33:AF36)</f>
        <v>906.70888674548132</v>
      </c>
      <c r="AG32" s="22">
        <f>AF32/$AF$38</f>
        <v>1.5714529637826109E-2</v>
      </c>
      <c r="AH32" s="22">
        <f>(AF32-B32)/B32</f>
        <v>-0.415800539098374</v>
      </c>
      <c r="AI32" s="7"/>
      <c r="AJ32" s="36">
        <f t="shared" si="6"/>
        <v>-8.4043515902376548E-3</v>
      </c>
      <c r="AK32" s="30">
        <f t="shared" si="7"/>
        <v>-7.6848867645020391</v>
      </c>
      <c r="AM32" s="30">
        <f t="shared" si="19"/>
        <v>-7.6848867645020391E-3</v>
      </c>
    </row>
    <row r="33" spans="1:39" outlineLevel="1" x14ac:dyDescent="0.25">
      <c r="A33" s="26" t="s">
        <v>28</v>
      </c>
      <c r="B33" s="33">
        <v>1318.0750046457997</v>
      </c>
      <c r="C33" s="33">
        <v>1398.5762396203297</v>
      </c>
      <c r="D33" s="33">
        <v>1461.4329391711981</v>
      </c>
      <c r="E33" s="33">
        <v>1510.5881268151277</v>
      </c>
      <c r="F33" s="33">
        <v>1556.0660070268186</v>
      </c>
      <c r="G33" s="33">
        <v>1592.759090270677</v>
      </c>
      <c r="H33" s="33">
        <v>1471.8696106900711</v>
      </c>
      <c r="I33" s="33">
        <v>1212.7245603159163</v>
      </c>
      <c r="J33" s="33">
        <v>1263.4259964598352</v>
      </c>
      <c r="K33" s="33">
        <v>1261.2873970377811</v>
      </c>
      <c r="L33" s="33">
        <v>1268.1637358600644</v>
      </c>
      <c r="M33" s="33">
        <v>1364.4710203505406</v>
      </c>
      <c r="N33" s="33">
        <v>1437.6433897413656</v>
      </c>
      <c r="O33" s="33">
        <v>1457.1351738766384</v>
      </c>
      <c r="P33" s="33">
        <v>1190.8522842044661</v>
      </c>
      <c r="Q33" s="33">
        <v>1006.9985553870778</v>
      </c>
      <c r="R33" s="33">
        <v>1049.2955470508382</v>
      </c>
      <c r="S33" s="33">
        <v>615.99279973624357</v>
      </c>
      <c r="T33" s="33">
        <v>463.84204329766396</v>
      </c>
      <c r="U33" s="33">
        <v>284.8049081264104</v>
      </c>
      <c r="V33" s="33">
        <v>278.64650733286254</v>
      </c>
      <c r="W33" s="33">
        <v>381.56113356609893</v>
      </c>
      <c r="X33" s="33">
        <v>302.79154765173917</v>
      </c>
      <c r="Y33" s="33">
        <v>460.96994317368154</v>
      </c>
      <c r="Z33" s="33">
        <v>648.10107072438586</v>
      </c>
      <c r="AA33" s="33">
        <v>726.92670538507707</v>
      </c>
      <c r="AB33" s="33">
        <v>749.56085926208709</v>
      </c>
      <c r="AC33" s="33">
        <v>717.90523816711902</v>
      </c>
      <c r="AD33" s="33">
        <v>692.70934488966407</v>
      </c>
      <c r="AE33" s="33">
        <v>676.8773309683836</v>
      </c>
      <c r="AF33" s="33">
        <v>667.93610829460567</v>
      </c>
      <c r="AG33" s="24">
        <f>AF33/$AF$38</f>
        <v>1.1576264359385491E-2</v>
      </c>
      <c r="AH33" s="24">
        <f>(AF33-B33)/B33</f>
        <v>-0.4932487863434622</v>
      </c>
      <c r="AJ33" s="91">
        <f t="shared" si="6"/>
        <v>-1.3209517093719255E-2</v>
      </c>
      <c r="AK33" s="27">
        <f t="shared" si="7"/>
        <v>-8.9412226737779292</v>
      </c>
      <c r="AM33" s="27">
        <f t="shared" si="19"/>
        <v>-8.9412226737779297E-3</v>
      </c>
    </row>
    <row r="34" spans="1:39" outlineLevel="1" x14ac:dyDescent="0.25">
      <c r="A34" s="26" t="s">
        <v>29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3.8134041600000002</v>
      </c>
      <c r="N34" s="33">
        <v>5.8339097599999992</v>
      </c>
      <c r="O34" s="33">
        <v>8.11426816</v>
      </c>
      <c r="P34" s="33">
        <v>8.5036185599999996</v>
      </c>
      <c r="Q34" s="33">
        <v>13.767910399999996</v>
      </c>
      <c r="R34" s="33">
        <v>13.70170368</v>
      </c>
      <c r="S34" s="33">
        <v>12.484254719999999</v>
      </c>
      <c r="T34" s="33">
        <v>16.44053504</v>
      </c>
      <c r="U34" s="33">
        <v>21.072775680000003</v>
      </c>
      <c r="V34" s="33">
        <v>46.173183999999999</v>
      </c>
      <c r="W34" s="33">
        <v>52.424744959999998</v>
      </c>
      <c r="X34" s="33">
        <v>44.81869056</v>
      </c>
      <c r="Y34" s="33">
        <v>46.481920000000002</v>
      </c>
      <c r="Z34" s="33">
        <v>47.38835064006679</v>
      </c>
      <c r="AA34" s="33">
        <v>38.280618933290398</v>
      </c>
      <c r="AB34" s="33">
        <v>43.129970603455334</v>
      </c>
      <c r="AC34" s="33">
        <v>45.165985978158091</v>
      </c>
      <c r="AD34" s="33">
        <v>44.36626007576254</v>
      </c>
      <c r="AE34" s="33">
        <v>47.979658988396324</v>
      </c>
      <c r="AF34" s="33">
        <v>47.979658988396324</v>
      </c>
      <c r="AG34" s="24">
        <f t="shared" ref="AG34:AG36" si="30">AF34/$AF$38</f>
        <v>8.3155440980870192E-4</v>
      </c>
      <c r="AH34" s="24"/>
      <c r="AJ34" s="91">
        <f t="shared" si="6"/>
        <v>0</v>
      </c>
      <c r="AK34" s="27">
        <f t="shared" si="7"/>
        <v>0</v>
      </c>
      <c r="AM34" s="27">
        <f t="shared" si="19"/>
        <v>0</v>
      </c>
    </row>
    <row r="35" spans="1:39" outlineLevel="1" x14ac:dyDescent="0.25">
      <c r="A35" s="26" t="s">
        <v>30</v>
      </c>
      <c r="B35" s="33">
        <v>97.736151786130407</v>
      </c>
      <c r="C35" s="33">
        <v>97.882200732675685</v>
      </c>
      <c r="D35" s="33">
        <v>98.661941870663441</v>
      </c>
      <c r="E35" s="33">
        <v>99.468783822381241</v>
      </c>
      <c r="F35" s="33">
        <v>100.12485467596191</v>
      </c>
      <c r="G35" s="33">
        <v>100.58957019165693</v>
      </c>
      <c r="H35" s="33">
        <v>100.60733564856253</v>
      </c>
      <c r="I35" s="33">
        <v>84.715535539400037</v>
      </c>
      <c r="J35" s="33">
        <v>66.672424749708611</v>
      </c>
      <c r="K35" s="33">
        <v>74.517421147256428</v>
      </c>
      <c r="L35" s="33">
        <v>79.509677802036677</v>
      </c>
      <c r="M35" s="33">
        <v>88.680468027773983</v>
      </c>
      <c r="N35" s="33">
        <v>114.68022125461587</v>
      </c>
      <c r="O35" s="33">
        <v>161.65310805525169</v>
      </c>
      <c r="P35" s="33">
        <v>149.25923145124156</v>
      </c>
      <c r="Q35" s="33">
        <v>132.47789078977468</v>
      </c>
      <c r="R35" s="33">
        <v>130.08429556349773</v>
      </c>
      <c r="S35" s="33">
        <v>84.018016119658313</v>
      </c>
      <c r="T35" s="33">
        <v>69.062305825140754</v>
      </c>
      <c r="U35" s="33">
        <v>70.554009255619121</v>
      </c>
      <c r="V35" s="33">
        <v>62.094445437770631</v>
      </c>
      <c r="W35" s="33">
        <v>44.997079427955953</v>
      </c>
      <c r="X35" s="33">
        <v>48.316555502888967</v>
      </c>
      <c r="Y35" s="33">
        <v>45.162599811442291</v>
      </c>
      <c r="Z35" s="33">
        <v>41.683204244454295</v>
      </c>
      <c r="AA35" s="33">
        <v>42.425007001546405</v>
      </c>
      <c r="AB35" s="33">
        <v>25.043533748889661</v>
      </c>
      <c r="AC35" s="33">
        <v>27.463704720515366</v>
      </c>
      <c r="AD35" s="33">
        <v>23.906869479934141</v>
      </c>
      <c r="AE35" s="33">
        <v>32.534923891422274</v>
      </c>
      <c r="AF35" s="33">
        <v>30.590626812918373</v>
      </c>
      <c r="AG35" s="24">
        <f t="shared" si="30"/>
        <v>5.3017822888750852E-4</v>
      </c>
      <c r="AH35" s="24">
        <f t="shared" ref="AH35:AH36" si="31">(AF35-B35)/B35</f>
        <v>-0.68700806964593997</v>
      </c>
      <c r="AJ35" s="91">
        <f t="shared" si="6"/>
        <v>-5.9760308184292649E-2</v>
      </c>
      <c r="AK35" s="27">
        <f t="shared" si="7"/>
        <v>-1.9442970785039009</v>
      </c>
      <c r="AM35" s="27">
        <f t="shared" si="19"/>
        <v>-1.9442970785039009E-3</v>
      </c>
    </row>
    <row r="36" spans="1:39" outlineLevel="1" x14ac:dyDescent="0.25">
      <c r="A36" s="26" t="s">
        <v>38</v>
      </c>
      <c r="B36" s="33">
        <v>136.24246125903687</v>
      </c>
      <c r="C36" s="33">
        <v>136.35292487947538</v>
      </c>
      <c r="D36" s="33">
        <v>138.1350415155589</v>
      </c>
      <c r="E36" s="33">
        <v>138.22474652174972</v>
      </c>
      <c r="F36" s="33">
        <v>136.65847232478484</v>
      </c>
      <c r="G36" s="33">
        <v>135.82943480054763</v>
      </c>
      <c r="H36" s="33">
        <v>136.00608590157566</v>
      </c>
      <c r="I36" s="33">
        <v>135.18615464589334</v>
      </c>
      <c r="J36" s="33">
        <v>145.47812247761419</v>
      </c>
      <c r="K36" s="33">
        <v>144.89987634914675</v>
      </c>
      <c r="L36" s="33">
        <v>145.09695092841093</v>
      </c>
      <c r="M36" s="33">
        <v>148.38402742432575</v>
      </c>
      <c r="N36" s="33">
        <v>152.07503582110829</v>
      </c>
      <c r="O36" s="33">
        <v>138.56564836748166</v>
      </c>
      <c r="P36" s="33">
        <v>136.48845362276316</v>
      </c>
      <c r="Q36" s="33">
        <v>138.72403146157541</v>
      </c>
      <c r="R36" s="33">
        <v>135.0942057968067</v>
      </c>
      <c r="S36" s="33">
        <v>136.34045531548622</v>
      </c>
      <c r="T36" s="33">
        <v>144.45865873252731</v>
      </c>
      <c r="U36" s="33">
        <v>145.21538137198615</v>
      </c>
      <c r="V36" s="33">
        <v>144.45661811879282</v>
      </c>
      <c r="W36" s="33">
        <v>142.9618190039364</v>
      </c>
      <c r="X36" s="33">
        <v>143.51345645184983</v>
      </c>
      <c r="Y36" s="33">
        <v>142.89482259100808</v>
      </c>
      <c r="Z36" s="33">
        <v>147.66360302881384</v>
      </c>
      <c r="AA36" s="33">
        <v>148.29085695440011</v>
      </c>
      <c r="AB36" s="33">
        <v>151.86439896916747</v>
      </c>
      <c r="AC36" s="33">
        <v>153.91013864764318</v>
      </c>
      <c r="AD36" s="33">
        <v>153.65080569134039</v>
      </c>
      <c r="AE36" s="33">
        <v>157.0018596617812</v>
      </c>
      <c r="AF36" s="33">
        <v>160.20249264956098</v>
      </c>
      <c r="AG36" s="24">
        <f t="shared" si="30"/>
        <v>2.7765326397444089E-3</v>
      </c>
      <c r="AH36" s="24">
        <f t="shared" si="31"/>
        <v>0.17586317194438422</v>
      </c>
      <c r="AJ36" s="91">
        <f t="shared" si="6"/>
        <v>2.0385955903163805E-2</v>
      </c>
      <c r="AK36" s="27">
        <f t="shared" si="7"/>
        <v>3.2006329877797839</v>
      </c>
      <c r="AM36" s="27">
        <f t="shared" si="19"/>
        <v>3.2006329877797839E-3</v>
      </c>
    </row>
    <row r="37" spans="1:39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17"/>
      <c r="U37" s="20"/>
      <c r="V37" s="20"/>
      <c r="W37" s="20"/>
      <c r="X37" s="20"/>
      <c r="Y37" s="20"/>
      <c r="Z37" s="17"/>
      <c r="AA37" s="17"/>
      <c r="AB37" s="17"/>
      <c r="AC37" s="17"/>
      <c r="AD37" s="17"/>
      <c r="AE37" s="100"/>
      <c r="AF37" s="100"/>
      <c r="AG37" s="21"/>
      <c r="AJ37" s="37"/>
      <c r="AK37" s="19"/>
      <c r="AM37" s="7"/>
    </row>
    <row r="38" spans="1:39" x14ac:dyDescent="0.25">
      <c r="A38" s="29" t="s">
        <v>8</v>
      </c>
      <c r="B38" s="34">
        <f>SUM(B2,B7,B8,B9,B10,B11,B17,B23,B24,B32)</f>
        <v>54400.172120798044</v>
      </c>
      <c r="C38" s="34">
        <f t="shared" ref="C38:AA38" si="32">SUM(C2,C7,C8,C9,C10,C11,C17,C23,C24,C32)</f>
        <v>55210.126051099192</v>
      </c>
      <c r="D38" s="34">
        <f t="shared" si="32"/>
        <v>55196.411527973469</v>
      </c>
      <c r="E38" s="34">
        <f t="shared" si="32"/>
        <v>55739.812721300317</v>
      </c>
      <c r="F38" s="34">
        <f t="shared" si="32"/>
        <v>57214.918046698622</v>
      </c>
      <c r="G38" s="34">
        <f t="shared" si="32"/>
        <v>58740.733780696486</v>
      </c>
      <c r="H38" s="34">
        <f t="shared" si="32"/>
        <v>60904.604528772892</v>
      </c>
      <c r="I38" s="34">
        <f t="shared" si="32"/>
        <v>62360.944893711145</v>
      </c>
      <c r="J38" s="34">
        <f t="shared" si="32"/>
        <v>64942.228020926035</v>
      </c>
      <c r="K38" s="34">
        <f t="shared" si="32"/>
        <v>66202.645534245748</v>
      </c>
      <c r="L38" s="34">
        <f t="shared" si="32"/>
        <v>68458.484455268044</v>
      </c>
      <c r="M38" s="34">
        <f t="shared" si="32"/>
        <v>70487.55983583846</v>
      </c>
      <c r="N38" s="34">
        <f t="shared" si="32"/>
        <v>68623.654506271952</v>
      </c>
      <c r="O38" s="34">
        <f t="shared" si="32"/>
        <v>69033.777144647102</v>
      </c>
      <c r="P38" s="34">
        <f t="shared" si="32"/>
        <v>68386.060126336699</v>
      </c>
      <c r="Q38" s="34">
        <f t="shared" si="32"/>
        <v>70265.953263908843</v>
      </c>
      <c r="R38" s="34">
        <f t="shared" si="32"/>
        <v>69621.270788019654</v>
      </c>
      <c r="S38" s="34">
        <f t="shared" si="32"/>
        <v>68592.416554183874</v>
      </c>
      <c r="T38" s="34">
        <f t="shared" si="32"/>
        <v>68127.445218649649</v>
      </c>
      <c r="U38" s="34">
        <f t="shared" si="32"/>
        <v>62355.179924642784</v>
      </c>
      <c r="V38" s="34">
        <f t="shared" si="32"/>
        <v>61948.44195266693</v>
      </c>
      <c r="W38" s="34">
        <f>SUM(W2,W7,W8,W9,W10,W11,W17,W23,W24,W32)</f>
        <v>57748.921863419928</v>
      </c>
      <c r="X38" s="34">
        <f t="shared" si="32"/>
        <v>58767.229839147112</v>
      </c>
      <c r="Y38" s="34">
        <f t="shared" si="32"/>
        <v>58553.643654408261</v>
      </c>
      <c r="Z38" s="34">
        <f t="shared" si="32"/>
        <v>57997.794922820387</v>
      </c>
      <c r="AA38" s="34">
        <f t="shared" si="32"/>
        <v>60461.030833771969</v>
      </c>
      <c r="AB38" s="34">
        <f>SUM(AB2,AB7,AB8,AB9,AB10,AB11,AB17,AB23,AB24,AB32)</f>
        <v>62703.570036638266</v>
      </c>
      <c r="AC38" s="34">
        <f t="shared" ref="AC38" si="33">SUM(AC2,AC7,AC8,AC9,AC10,AC11,AC17,AC23,AC24,AC32)</f>
        <v>62051.647976970693</v>
      </c>
      <c r="AD38" s="34">
        <f t="shared" ref="AD38:AE38" si="34">SUM(AD2,AD7,AD8,AD9,AD10,AD11,AD17,AD23,AD24,AD32)</f>
        <v>62336.881769395484</v>
      </c>
      <c r="AE38" s="34">
        <f t="shared" si="34"/>
        <v>59841.617375947295</v>
      </c>
      <c r="AF38" s="34">
        <f t="shared" ref="AF38" si="35">SUM(AF2,AF7,AF8,AF9,AF10,AF11,AF17,AF23,AF24,AF32)</f>
        <v>57698.760805602586</v>
      </c>
      <c r="AG38" s="22">
        <f>AF38/$AF$38</f>
        <v>1</v>
      </c>
      <c r="AH38" s="22">
        <f>(AF38-B38)/B38</f>
        <v>6.063562956161013E-2</v>
      </c>
      <c r="AJ38" s="36">
        <f>(AF38-AE38)/AE38</f>
        <v>-3.5808801036952054E-2</v>
      </c>
      <c r="AK38" s="30">
        <f t="shared" si="7"/>
        <v>-2142.8565703447093</v>
      </c>
      <c r="AM38" s="30">
        <f>AK38/1000</f>
        <v>-2.1428565703447093</v>
      </c>
    </row>
    <row r="39" spans="1:39" x14ac:dyDescent="0.25">
      <c r="B39" s="4"/>
      <c r="C39" s="17">
        <f>(C38/$B$38)-1</f>
        <v>1.4888811904907318E-2</v>
      </c>
      <c r="D39" s="17">
        <f>(D38/$B$38)-1</f>
        <v>1.463670749804491E-2</v>
      </c>
      <c r="E39" s="17">
        <f t="shared" ref="E39:Z39" si="36">(E38/$B$38)-1</f>
        <v>2.4625668417510571E-2</v>
      </c>
      <c r="F39" s="17">
        <f t="shared" si="36"/>
        <v>5.1741489340333402E-2</v>
      </c>
      <c r="G39" s="17">
        <f t="shared" si="36"/>
        <v>7.9789483942440897E-2</v>
      </c>
      <c r="H39" s="17">
        <f t="shared" si="36"/>
        <v>0.11956639389911228</v>
      </c>
      <c r="I39" s="17">
        <f t="shared" si="36"/>
        <v>0.146337271787226</v>
      </c>
      <c r="J39" s="17">
        <f t="shared" si="36"/>
        <v>0.19378717914198651</v>
      </c>
      <c r="K39" s="17">
        <f t="shared" si="36"/>
        <v>0.21695654541753617</v>
      </c>
      <c r="L39" s="17">
        <f t="shared" si="36"/>
        <v>0.25842404143966458</v>
      </c>
      <c r="M39" s="17">
        <f>(M38/$B$38)-1</f>
        <v>0.29572310321588025</v>
      </c>
      <c r="N39" s="17">
        <f t="shared" si="36"/>
        <v>0.26146024600602402</v>
      </c>
      <c r="O39" s="17">
        <f t="shared" si="36"/>
        <v>0.26899924124053265</v>
      </c>
      <c r="P39" s="17">
        <f t="shared" si="36"/>
        <v>0.25709271607601458</v>
      </c>
      <c r="Q39" s="17">
        <f t="shared" si="36"/>
        <v>0.29164946588551444</v>
      </c>
      <c r="R39" s="17">
        <f t="shared" si="36"/>
        <v>0.27979872257430483</v>
      </c>
      <c r="S39" s="17">
        <f t="shared" si="36"/>
        <v>0.26088602076242173</v>
      </c>
      <c r="T39" s="17">
        <f t="shared" si="36"/>
        <v>0.25233878060844317</v>
      </c>
      <c r="U39" s="17">
        <f t="shared" si="36"/>
        <v>0.14623129842641469</v>
      </c>
      <c r="V39" s="17">
        <f t="shared" si="36"/>
        <v>0.13875452112738929</v>
      </c>
      <c r="W39" s="17">
        <f t="shared" si="36"/>
        <v>6.1557704912878375E-2</v>
      </c>
      <c r="X39" s="17">
        <f t="shared" si="36"/>
        <v>8.0276542299384968E-2</v>
      </c>
      <c r="Y39" s="17">
        <f t="shared" si="36"/>
        <v>7.6350338090608316E-2</v>
      </c>
      <c r="Z39" s="17">
        <f t="shared" si="36"/>
        <v>6.6132562853544963E-2</v>
      </c>
      <c r="AA39" s="17">
        <f>(AA38/$B$38)-1</f>
        <v>0.11141249148101062</v>
      </c>
      <c r="AB39" s="17">
        <f>(AB38/$B$38)-1</f>
        <v>0.15263550816350646</v>
      </c>
      <c r="AC39" s="17">
        <f>(AC38/$B$38)-1</f>
        <v>0.1406516846891992</v>
      </c>
      <c r="AD39" s="17">
        <f t="shared" ref="AD39:AE39" si="37">(AD38/$B$38)-1</f>
        <v>0.1458949363427311</v>
      </c>
      <c r="AE39" s="17">
        <f t="shared" si="37"/>
        <v>0.10002625070866089</v>
      </c>
      <c r="AF39" s="17">
        <f t="shared" ref="AF39" si="38">(AF38/$B$38)-1</f>
        <v>6.0635629561610171E-2</v>
      </c>
    </row>
    <row r="40" spans="1:39" x14ac:dyDescent="0.25">
      <c r="A40" s="3" t="s">
        <v>10</v>
      </c>
      <c r="B40" s="15"/>
      <c r="C40" s="20">
        <f>(C38-B38)</f>
        <v>809.95393030114792</v>
      </c>
      <c r="D40" s="20">
        <f>(D38-C38)</f>
        <v>-13.714523125723645</v>
      </c>
      <c r="E40" s="20">
        <f t="shared" ref="E40:Z40" si="39">(E38-D38)</f>
        <v>543.40119332684844</v>
      </c>
      <c r="F40" s="20">
        <f t="shared" si="39"/>
        <v>1475.1053253983046</v>
      </c>
      <c r="G40" s="20">
        <f t="shared" si="39"/>
        <v>1525.8157339978643</v>
      </c>
      <c r="H40" s="20">
        <f t="shared" si="39"/>
        <v>2163.870748076406</v>
      </c>
      <c r="I40" s="20">
        <f t="shared" si="39"/>
        <v>1456.3403649382526</v>
      </c>
      <c r="J40" s="20">
        <f t="shared" si="39"/>
        <v>2581.2831272148906</v>
      </c>
      <c r="K40" s="20">
        <f t="shared" si="39"/>
        <v>1260.4175133197132</v>
      </c>
      <c r="L40" s="20">
        <f t="shared" si="39"/>
        <v>2255.8389210222958</v>
      </c>
      <c r="M40" s="20">
        <f t="shared" si="39"/>
        <v>2029.0753805704153</v>
      </c>
      <c r="N40" s="20">
        <f t="shared" si="39"/>
        <v>-1863.9053295665071</v>
      </c>
      <c r="O40" s="20">
        <f t="shared" si="39"/>
        <v>410.12263837514911</v>
      </c>
      <c r="P40" s="20">
        <f t="shared" si="39"/>
        <v>-647.71701831040264</v>
      </c>
      <c r="Q40" s="20">
        <f t="shared" si="39"/>
        <v>1879.893137572144</v>
      </c>
      <c r="R40" s="20">
        <f t="shared" si="39"/>
        <v>-644.68247588918894</v>
      </c>
      <c r="S40" s="20">
        <f t="shared" si="39"/>
        <v>-1028.8542338357802</v>
      </c>
      <c r="T40" s="20">
        <f t="shared" si="39"/>
        <v>-464.97133553422464</v>
      </c>
      <c r="U40" s="20">
        <f t="shared" si="39"/>
        <v>-5772.2652940068656</v>
      </c>
      <c r="V40" s="20">
        <f t="shared" si="39"/>
        <v>-406.73797197585372</v>
      </c>
      <c r="W40" s="20">
        <f t="shared" si="39"/>
        <v>-4199.520089247002</v>
      </c>
      <c r="X40" s="20">
        <f t="shared" si="39"/>
        <v>1018.3079757271844</v>
      </c>
      <c r="Y40" s="20">
        <f t="shared" si="39"/>
        <v>-213.58618473885144</v>
      </c>
      <c r="Z40" s="20">
        <f t="shared" si="39"/>
        <v>-555.84873158787377</v>
      </c>
      <c r="AA40" s="20">
        <f>(AA38-Z38)</f>
        <v>2463.2359109515819</v>
      </c>
      <c r="AB40" s="20">
        <f>(AB38-AA38)</f>
        <v>2242.5392028662973</v>
      </c>
      <c r="AC40" s="20">
        <f>(AC38-AB38)</f>
        <v>-651.92205966757319</v>
      </c>
      <c r="AD40" s="20">
        <f t="shared" ref="AD40:AF40" si="40">(AD38-AC38)</f>
        <v>285.23379242479132</v>
      </c>
      <c r="AE40" s="20">
        <f t="shared" si="40"/>
        <v>-2495.2643934481894</v>
      </c>
      <c r="AF40" s="20">
        <f t="shared" si="40"/>
        <v>-2142.8565703447093</v>
      </c>
      <c r="AK40" s="79">
        <f>AF38-B38</f>
        <v>3298.5886848045411</v>
      </c>
    </row>
    <row r="41" spans="1:39" x14ac:dyDescent="0.25">
      <c r="A41" s="3" t="s">
        <v>35</v>
      </c>
      <c r="C41" s="17">
        <f>(C38-B38)/B38</f>
        <v>1.488881190490737E-2</v>
      </c>
      <c r="D41" s="17">
        <f>(D38-C38)/C38</f>
        <v>-2.4840593758163678E-4</v>
      </c>
      <c r="E41" s="17">
        <f t="shared" ref="E41:V41" si="41">(E38-D38)/D38</f>
        <v>9.8448645171698053E-3</v>
      </c>
      <c r="F41" s="17">
        <f t="shared" si="41"/>
        <v>2.6464124175907221E-2</v>
      </c>
      <c r="G41" s="17">
        <f t="shared" si="41"/>
        <v>2.6668145058820127E-2</v>
      </c>
      <c r="H41" s="17">
        <f t="shared" si="41"/>
        <v>3.6837652661184529E-2</v>
      </c>
      <c r="I41" s="17">
        <f t="shared" si="41"/>
        <v>2.3911826966222894E-2</v>
      </c>
      <c r="J41" s="17">
        <f t="shared" si="41"/>
        <v>4.1392623726508072E-2</v>
      </c>
      <c r="K41" s="17">
        <f t="shared" si="41"/>
        <v>1.9408288747247395E-2</v>
      </c>
      <c r="L41" s="17">
        <f t="shared" si="41"/>
        <v>3.4074754910744166E-2</v>
      </c>
      <c r="M41" s="17">
        <f t="shared" si="41"/>
        <v>2.9639501907119316E-2</v>
      </c>
      <c r="N41" s="17">
        <f t="shared" si="41"/>
        <v>-2.6443039508069754E-2</v>
      </c>
      <c r="O41" s="17">
        <f t="shared" si="41"/>
        <v>5.9764033455499722E-3</v>
      </c>
      <c r="P41" s="17">
        <f t="shared" si="41"/>
        <v>-9.3826101526102972E-3</v>
      </c>
      <c r="Q41" s="17">
        <f t="shared" si="41"/>
        <v>2.7489420125961658E-2</v>
      </c>
      <c r="R41" s="17">
        <f t="shared" si="41"/>
        <v>-9.1748911947135189E-3</v>
      </c>
      <c r="S41" s="17">
        <f t="shared" si="41"/>
        <v>-1.4777872081197694E-2</v>
      </c>
      <c r="T41" s="17">
        <f t="shared" si="41"/>
        <v>-6.7787571701446812E-3</v>
      </c>
      <c r="U41" s="17">
        <f>(U38-T38)/T38</f>
        <v>-8.4727458595889454E-2</v>
      </c>
      <c r="V41" s="17">
        <f t="shared" si="41"/>
        <v>-6.5229219523927759E-3</v>
      </c>
      <c r="W41" s="17">
        <f t="shared" ref="W41:AA41" si="42">(W38-V38)/V38</f>
        <v>-6.7790568364184817E-2</v>
      </c>
      <c r="X41" s="17">
        <f t="shared" si="42"/>
        <v>1.7633367738631573E-2</v>
      </c>
      <c r="Y41" s="17">
        <f t="shared" si="42"/>
        <v>-3.6344436401624203E-3</v>
      </c>
      <c r="Z41" s="17">
        <f t="shared" si="42"/>
        <v>-9.4929827914479615E-3</v>
      </c>
      <c r="AA41" s="17">
        <f t="shared" si="42"/>
        <v>4.2471199365932667E-2</v>
      </c>
      <c r="AB41" s="17">
        <f>(AB38-AA38)/AA38</f>
        <v>3.7090654458601671E-2</v>
      </c>
      <c r="AC41" s="17">
        <f>(AC38-AB38)/AB38</f>
        <v>-1.0396889033377991E-2</v>
      </c>
      <c r="AD41" s="17">
        <f>(AD38-AC38)/AC38</f>
        <v>4.5967158282508545E-3</v>
      </c>
      <c r="AE41" s="17">
        <f t="shared" ref="AE41:AF41" si="43">(AE38-AD38)/AD38</f>
        <v>-4.0028700868917196E-2</v>
      </c>
      <c r="AF41" s="17">
        <f t="shared" si="43"/>
        <v>-3.5808801036952054E-2</v>
      </c>
      <c r="AH41" s="8"/>
      <c r="AI41" s="11"/>
    </row>
    <row r="42" spans="1:39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9" x14ac:dyDescent="0.25">
      <c r="Y43" s="13"/>
      <c r="Z43" s="19"/>
      <c r="AA43" s="19"/>
      <c r="AB43" s="19"/>
      <c r="AC43" s="19"/>
      <c r="AD43" s="19"/>
      <c r="AE43" s="19"/>
      <c r="AF43" s="19"/>
      <c r="AG43" s="18"/>
      <c r="AH43" s="13"/>
      <c r="AI43" s="18"/>
    </row>
    <row r="44" spans="1:39" x14ac:dyDescent="0.25">
      <c r="Y44" s="13"/>
      <c r="Z44" s="19"/>
      <c r="AA44" s="19"/>
      <c r="AB44" s="19"/>
      <c r="AC44" s="19"/>
      <c r="AD44" s="19"/>
      <c r="AE44" s="19"/>
      <c r="AF44" s="19"/>
      <c r="AG44" s="18"/>
      <c r="AH44" s="13"/>
      <c r="AI44" s="13"/>
    </row>
    <row r="45" spans="1:39" x14ac:dyDescent="0.25">
      <c r="Y45" s="13"/>
      <c r="Z45" s="19"/>
      <c r="AA45" s="19"/>
      <c r="AB45" s="19"/>
      <c r="AC45" s="19"/>
      <c r="AD45" s="19"/>
      <c r="AE45" s="19"/>
      <c r="AF45" s="19"/>
      <c r="AG45" s="18"/>
      <c r="AH45" s="13"/>
      <c r="AI45" s="13"/>
      <c r="AK45" s="7"/>
    </row>
    <row r="46" spans="1:39" x14ac:dyDescent="0.25">
      <c r="Y46" s="13"/>
      <c r="Z46" s="19"/>
      <c r="AA46" s="19"/>
      <c r="AB46" s="19"/>
      <c r="AC46" s="19"/>
      <c r="AD46" s="19"/>
      <c r="AE46" s="19"/>
      <c r="AF46" s="19"/>
      <c r="AG46" s="18"/>
      <c r="AH46" s="13"/>
      <c r="AI46" s="13"/>
      <c r="AK46" s="7"/>
    </row>
    <row r="47" spans="1:39" x14ac:dyDescent="0.25">
      <c r="Y47" s="13"/>
      <c r="Z47" s="19"/>
      <c r="AA47" s="19"/>
      <c r="AB47" s="19"/>
      <c r="AC47" s="19"/>
      <c r="AD47" s="19"/>
      <c r="AE47" s="19"/>
      <c r="AF47" s="19"/>
      <c r="AG47" s="18"/>
      <c r="AH47" s="13"/>
      <c r="AI47" s="13"/>
      <c r="AK47" s="7"/>
    </row>
    <row r="48" spans="1:39" x14ac:dyDescent="0.25">
      <c r="Y48" s="13"/>
      <c r="Z48" s="19"/>
      <c r="AA48" s="19"/>
      <c r="AB48" s="19"/>
      <c r="AC48" s="19"/>
      <c r="AD48" s="19"/>
      <c r="AE48" s="19"/>
      <c r="AF48" s="19"/>
      <c r="AG48" s="18"/>
      <c r="AH48" s="13"/>
      <c r="AI48" s="13"/>
      <c r="AK48" s="7"/>
    </row>
    <row r="49" spans="25:37" x14ac:dyDescent="0.25">
      <c r="Y49" s="13"/>
      <c r="Z49" s="19"/>
      <c r="AA49" s="19"/>
      <c r="AB49" s="19"/>
      <c r="AC49" s="19"/>
      <c r="AD49" s="19"/>
      <c r="AE49" s="19"/>
      <c r="AF49" s="19"/>
      <c r="AG49" s="18"/>
      <c r="AH49" s="13"/>
      <c r="AI49" s="13"/>
      <c r="AK49" s="7"/>
    </row>
    <row r="50" spans="25:37" x14ac:dyDescent="0.25">
      <c r="Y50" s="13"/>
      <c r="Z50" s="19"/>
      <c r="AA50" s="19"/>
      <c r="AB50" s="19"/>
      <c r="AC50" s="19"/>
      <c r="AD50" s="19"/>
      <c r="AE50" s="19"/>
      <c r="AF50" s="19"/>
      <c r="AG50" s="18"/>
      <c r="AH50" s="13"/>
      <c r="AI50" s="13"/>
      <c r="AK50" s="7"/>
    </row>
    <row r="51" spans="25:37" x14ac:dyDescent="0.25">
      <c r="Y51" s="13"/>
      <c r="Z51" s="19"/>
      <c r="AA51" s="19"/>
      <c r="AB51" s="19"/>
      <c r="AC51" s="19"/>
      <c r="AD51" s="19"/>
      <c r="AE51" s="19"/>
      <c r="AF51" s="19"/>
      <c r="AG51" s="18"/>
      <c r="AH51" s="13"/>
      <c r="AI51" s="13"/>
      <c r="AJ51" s="5"/>
      <c r="AK51" s="7"/>
    </row>
    <row r="52" spans="25:37" x14ac:dyDescent="0.25">
      <c r="Y52" s="13"/>
      <c r="Z52" s="19"/>
      <c r="AA52" s="19"/>
      <c r="AB52" s="19"/>
      <c r="AC52" s="19"/>
      <c r="AD52" s="19"/>
      <c r="AE52" s="19"/>
      <c r="AF52" s="19"/>
      <c r="AG52" s="18"/>
      <c r="AH52" s="13"/>
      <c r="AI52" s="13"/>
      <c r="AK52" s="7"/>
    </row>
    <row r="53" spans="25:37" x14ac:dyDescent="0.25">
      <c r="Y53" s="13"/>
      <c r="Z53" s="19"/>
      <c r="AA53" s="19"/>
      <c r="AB53" s="19"/>
      <c r="AC53" s="19"/>
      <c r="AD53" s="19"/>
      <c r="AE53" s="19"/>
      <c r="AF53" s="19"/>
      <c r="AG53" s="18"/>
      <c r="AH53" s="18"/>
      <c r="AI53" s="13"/>
      <c r="AK53" s="7"/>
    </row>
    <row r="54" spans="25:37" x14ac:dyDescent="0.25">
      <c r="Y54" s="13"/>
      <c r="Z54" s="16"/>
      <c r="AA54" s="16"/>
      <c r="AB54" s="16"/>
      <c r="AC54" s="13"/>
      <c r="AD54" s="13"/>
      <c r="AE54" s="13"/>
      <c r="AF54" s="13"/>
      <c r="AG54" s="13"/>
      <c r="AH54" s="13"/>
      <c r="AI54" s="13"/>
      <c r="AJ54" s="7"/>
    </row>
    <row r="55" spans="25:37" x14ac:dyDescent="0.25">
      <c r="Y55" s="13"/>
      <c r="Z55" s="13"/>
      <c r="AA55" s="19"/>
      <c r="AB55" s="19"/>
      <c r="AC55" s="19"/>
      <c r="AD55" s="19"/>
      <c r="AE55" s="19"/>
      <c r="AF55" s="19"/>
      <c r="AG55" s="13"/>
      <c r="AH55" s="13"/>
      <c r="AI55" s="13"/>
      <c r="AJ55" s="7"/>
    </row>
    <row r="56" spans="25:37" x14ac:dyDescent="0.25"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7"/>
    </row>
    <row r="57" spans="25:37" x14ac:dyDescent="0.25">
      <c r="AJ57" s="7"/>
    </row>
    <row r="115" spans="26:26" x14ac:dyDescent="0.25">
      <c r="Z115" s="14"/>
    </row>
    <row r="141" spans="1:1" x14ac:dyDescent="0.25">
      <c r="A141" s="12" t="s">
        <v>12</v>
      </c>
    </row>
    <row r="167" spans="1:1" x14ac:dyDescent="0.25">
      <c r="A167" s="12" t="s">
        <v>3</v>
      </c>
    </row>
    <row r="192" spans="1:1" x14ac:dyDescent="0.25">
      <c r="A192" s="12" t="s">
        <v>4</v>
      </c>
    </row>
    <row r="216" spans="1:1" x14ac:dyDescent="0.25">
      <c r="A216" s="12" t="s">
        <v>1</v>
      </c>
    </row>
    <row r="241" spans="1:1" x14ac:dyDescent="0.25">
      <c r="A241" s="12" t="s">
        <v>2</v>
      </c>
    </row>
    <row r="267" spans="2:32" x14ac:dyDescent="0.25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Below="0"/>
  </sheetPr>
  <dimension ref="A1:AQ61"/>
  <sheetViews>
    <sheetView zoomScale="75" zoomScaleNormal="75" workbookViewId="0">
      <pane ySplit="1" topLeftCell="A2" activePane="bottomLeft" state="frozen"/>
      <selection activeCell="A2" sqref="A2"/>
      <selection pane="bottomLeft" activeCell="A40" sqref="A40"/>
    </sheetView>
  </sheetViews>
  <sheetFormatPr defaultRowHeight="15" outlineLevelRow="1" x14ac:dyDescent="0.25"/>
  <cols>
    <col min="1" max="1" width="42.42578125" style="59" customWidth="1"/>
    <col min="2" max="29" width="9.85546875" style="59" bestFit="1" customWidth="1"/>
    <col min="30" max="32" width="9.85546875" style="59" customWidth="1"/>
    <col min="33" max="33" width="11.140625" style="59" bestFit="1" customWidth="1"/>
    <col min="34" max="34" width="11" style="59" bestFit="1" customWidth="1"/>
    <col min="35" max="35" width="5.85546875" style="59" customWidth="1"/>
    <col min="36" max="36" width="8.28515625" style="59" bestFit="1" customWidth="1"/>
    <col min="37" max="37" width="13.85546875" style="59" bestFit="1" customWidth="1"/>
    <col min="38" max="38" width="13.5703125" style="59" customWidth="1"/>
    <col min="39" max="16384" width="9.140625" style="59"/>
  </cols>
  <sheetData>
    <row r="1" spans="1:37" ht="30" x14ac:dyDescent="0.25">
      <c r="A1" s="54" t="s">
        <v>44</v>
      </c>
      <c r="B1" s="55">
        <v>1990</v>
      </c>
      <c r="C1" s="55">
        <v>1991</v>
      </c>
      <c r="D1" s="55">
        <v>1992</v>
      </c>
      <c r="E1" s="55">
        <v>1993</v>
      </c>
      <c r="F1" s="55">
        <v>1994</v>
      </c>
      <c r="G1" s="55">
        <v>1995</v>
      </c>
      <c r="H1" s="55">
        <v>1996</v>
      </c>
      <c r="I1" s="55">
        <v>1997</v>
      </c>
      <c r="J1" s="55">
        <v>1998</v>
      </c>
      <c r="K1" s="55">
        <v>1999</v>
      </c>
      <c r="L1" s="55">
        <v>2000</v>
      </c>
      <c r="M1" s="55">
        <v>2001</v>
      </c>
      <c r="N1" s="55">
        <v>2002</v>
      </c>
      <c r="O1" s="55">
        <v>2003</v>
      </c>
      <c r="P1" s="55">
        <v>2004</v>
      </c>
      <c r="Q1" s="55">
        <v>2005</v>
      </c>
      <c r="R1" s="55">
        <v>2006</v>
      </c>
      <c r="S1" s="55">
        <v>2007</v>
      </c>
      <c r="T1" s="55">
        <v>2008</v>
      </c>
      <c r="U1" s="55">
        <v>2009</v>
      </c>
      <c r="V1" s="55">
        <v>2010</v>
      </c>
      <c r="W1" s="55">
        <v>2011</v>
      </c>
      <c r="X1" s="55">
        <v>2012</v>
      </c>
      <c r="Y1" s="55">
        <v>2013</v>
      </c>
      <c r="Z1" s="55">
        <v>2014</v>
      </c>
      <c r="AA1" s="55">
        <v>2015</v>
      </c>
      <c r="AB1" s="55">
        <v>2016</v>
      </c>
      <c r="AC1" s="55">
        <v>2017</v>
      </c>
      <c r="AD1" s="55">
        <v>2018</v>
      </c>
      <c r="AE1" s="55">
        <v>2019</v>
      </c>
      <c r="AF1" s="55">
        <v>2020</v>
      </c>
      <c r="AG1" s="54" t="s">
        <v>45</v>
      </c>
      <c r="AH1" s="56" t="s">
        <v>46</v>
      </c>
      <c r="AI1" s="57"/>
      <c r="AJ1" s="56" t="s">
        <v>31</v>
      </c>
      <c r="AK1" s="58" t="s">
        <v>32</v>
      </c>
    </row>
    <row r="2" spans="1:37" x14ac:dyDescent="0.25">
      <c r="A2" s="60" t="s">
        <v>12</v>
      </c>
      <c r="B2" s="61">
        <f t="shared" ref="B2:AA2" si="0">SUM(B3:B6)</f>
        <v>11145.01140662338</v>
      </c>
      <c r="C2" s="61">
        <f t="shared" si="0"/>
        <v>11604.43662549974</v>
      </c>
      <c r="D2" s="61">
        <f t="shared" si="0"/>
        <v>12263.693006921325</v>
      </c>
      <c r="E2" s="61">
        <f t="shared" si="0"/>
        <v>12282.243162959678</v>
      </c>
      <c r="F2" s="61">
        <f t="shared" si="0"/>
        <v>12618.231062362178</v>
      </c>
      <c r="G2" s="61">
        <f t="shared" si="0"/>
        <v>13301.426858620378</v>
      </c>
      <c r="H2" s="61">
        <f t="shared" si="0"/>
        <v>14016.866840497212</v>
      </c>
      <c r="I2" s="61">
        <f t="shared" si="0"/>
        <v>14674.046102231041</v>
      </c>
      <c r="J2" s="61">
        <f t="shared" si="0"/>
        <v>15057.166699559841</v>
      </c>
      <c r="K2" s="61">
        <f t="shared" si="0"/>
        <v>15751.385157682187</v>
      </c>
      <c r="L2" s="61">
        <f t="shared" si="0"/>
        <v>16028.429634405551</v>
      </c>
      <c r="M2" s="61">
        <f t="shared" si="0"/>
        <v>17295.086196582459</v>
      </c>
      <c r="N2" s="61">
        <f t="shared" si="0"/>
        <v>16314.676772566381</v>
      </c>
      <c r="O2" s="61">
        <f t="shared" si="0"/>
        <v>15611.028112618849</v>
      </c>
      <c r="P2" s="61">
        <f t="shared" si="0"/>
        <v>15234.590208933931</v>
      </c>
      <c r="Q2" s="61">
        <f t="shared" si="0"/>
        <v>15719.059947672391</v>
      </c>
      <c r="R2" s="61">
        <f t="shared" si="0"/>
        <v>14959.198112541471</v>
      </c>
      <c r="S2" s="61">
        <f t="shared" si="0"/>
        <v>14458.950363285474</v>
      </c>
      <c r="T2" s="61">
        <f t="shared" si="0"/>
        <v>14555.212690157301</v>
      </c>
      <c r="U2" s="61">
        <f t="shared" si="0"/>
        <v>12972.092361265511</v>
      </c>
      <c r="V2" s="61">
        <f t="shared" si="0"/>
        <v>13228.010437610892</v>
      </c>
      <c r="W2" s="61">
        <f t="shared" si="0"/>
        <v>11844.579066347227</v>
      </c>
      <c r="X2" s="61">
        <f t="shared" si="0"/>
        <v>12683.41634114885</v>
      </c>
      <c r="Y2" s="61">
        <f t="shared" si="0"/>
        <v>11331.215375034613</v>
      </c>
      <c r="Z2" s="61">
        <f t="shared" si="0"/>
        <v>11126.259505836386</v>
      </c>
      <c r="AA2" s="61">
        <f t="shared" si="0"/>
        <v>11737.905033514449</v>
      </c>
      <c r="AB2" s="61">
        <f>SUM(AB3:AB6)</f>
        <v>12443.943595043633</v>
      </c>
      <c r="AC2" s="61">
        <f>SUM(AC3:AC6)</f>
        <v>11671.55229154167</v>
      </c>
      <c r="AD2" s="61">
        <f t="shared" ref="AD2:AE2" si="1">SUM(AD3:AD6)</f>
        <v>10402.069900023233</v>
      </c>
      <c r="AE2" s="61">
        <f t="shared" si="1"/>
        <v>9200.1195440843039</v>
      </c>
      <c r="AF2" s="61">
        <f t="shared" ref="AF2" si="2">SUM(AF3:AF6)</f>
        <v>8471.1631795140001</v>
      </c>
      <c r="AG2" s="22">
        <f>AF2/$AF$38</f>
        <v>0.24121041903655777</v>
      </c>
      <c r="AH2" s="22">
        <f>(AF2-B2)/B2</f>
        <v>-0.23991435536085104</v>
      </c>
      <c r="AI2" s="3"/>
      <c r="AJ2" s="36">
        <f>(AF2-AE2)/AE2</f>
        <v>-7.9233357901205129E-2</v>
      </c>
      <c r="AK2" s="30">
        <f>AF2-AE2</f>
        <v>-728.95636457030378</v>
      </c>
    </row>
    <row r="3" spans="1:37" outlineLevel="1" x14ac:dyDescent="0.25">
      <c r="A3" s="62" t="s">
        <v>33</v>
      </c>
      <c r="B3" s="63">
        <v>10876.49</v>
      </c>
      <c r="C3" s="63">
        <v>11361.810000000001</v>
      </c>
      <c r="D3" s="63">
        <v>12027.130000000001</v>
      </c>
      <c r="E3" s="63">
        <v>12047.519999999999</v>
      </c>
      <c r="F3" s="63">
        <v>12368.4</v>
      </c>
      <c r="G3" s="63">
        <v>13051.270999999999</v>
      </c>
      <c r="H3" s="63">
        <v>13765.810000000001</v>
      </c>
      <c r="I3" s="63">
        <v>14404.19</v>
      </c>
      <c r="J3" s="63">
        <v>14730.09</v>
      </c>
      <c r="K3" s="63">
        <v>15411.99</v>
      </c>
      <c r="L3" s="63">
        <v>15667.305</v>
      </c>
      <c r="M3" s="63">
        <v>16799.705999999998</v>
      </c>
      <c r="N3" s="63">
        <v>15830.458000000001</v>
      </c>
      <c r="O3" s="63">
        <v>15108.59</v>
      </c>
      <c r="P3" s="63">
        <v>14736.822</v>
      </c>
      <c r="Q3" s="63">
        <v>15136.447757829999</v>
      </c>
      <c r="R3" s="63">
        <v>14410.774854998932</v>
      </c>
      <c r="S3" s="63">
        <v>13932.81325075683</v>
      </c>
      <c r="T3" s="63">
        <v>14005.000329140019</v>
      </c>
      <c r="U3" s="63">
        <v>12466.315535650141</v>
      </c>
      <c r="V3" s="63">
        <v>12745.138537904344</v>
      </c>
      <c r="W3" s="63">
        <v>11424.022870123859</v>
      </c>
      <c r="X3" s="63">
        <v>12225.174473821558</v>
      </c>
      <c r="Y3" s="63">
        <v>10876.310124592461</v>
      </c>
      <c r="Z3" s="63">
        <v>10713.850144827689</v>
      </c>
      <c r="AA3" s="63">
        <v>11264.966412303311</v>
      </c>
      <c r="AB3" s="63">
        <v>12004.378167132038</v>
      </c>
      <c r="AC3" s="63">
        <v>11227.696318935208</v>
      </c>
      <c r="AD3" s="63">
        <v>9961.8791469565222</v>
      </c>
      <c r="AE3" s="63">
        <v>8818.678752233247</v>
      </c>
      <c r="AF3" s="63">
        <v>8078.6251503592875</v>
      </c>
      <c r="AG3" s="24">
        <f t="shared" ref="AG3:AG38" si="3">AF3/$AF$38</f>
        <v>0.23003317448421934</v>
      </c>
      <c r="AH3" s="24">
        <f>(AF3-B3)/B3</f>
        <v>-0.25723968390912072</v>
      </c>
      <c r="AI3" s="37"/>
      <c r="AJ3" s="91">
        <f>(AF3-AE3)/AE3</f>
        <v>-8.3918875226807396E-2</v>
      </c>
      <c r="AK3" s="27">
        <f>AF3-AE3</f>
        <v>-740.05360187395945</v>
      </c>
    </row>
    <row r="4" spans="1:37" outlineLevel="1" x14ac:dyDescent="0.25">
      <c r="A4" s="62" t="s">
        <v>34</v>
      </c>
      <c r="B4" s="63">
        <v>168.38152075404003</v>
      </c>
      <c r="C4" s="63">
        <v>166.39219078560001</v>
      </c>
      <c r="D4" s="63">
        <v>171.56288920428003</v>
      </c>
      <c r="E4" s="63">
        <v>172.39000452336003</v>
      </c>
      <c r="F4" s="63">
        <v>177.99303023531999</v>
      </c>
      <c r="G4" s="63">
        <v>180.99686287439999</v>
      </c>
      <c r="H4" s="63">
        <v>179.11615901328003</v>
      </c>
      <c r="I4" s="63">
        <v>218.39591609712005</v>
      </c>
      <c r="J4" s="63">
        <v>247.44679701228003</v>
      </c>
      <c r="K4" s="63">
        <v>223.50005276940004</v>
      </c>
      <c r="L4" s="63">
        <v>274.3108398558</v>
      </c>
      <c r="M4" s="63">
        <v>320.94423886860005</v>
      </c>
      <c r="N4" s="63">
        <v>339.20318181708001</v>
      </c>
      <c r="O4" s="63">
        <v>337.07391266412003</v>
      </c>
      <c r="P4" s="63">
        <v>336.13731252504004</v>
      </c>
      <c r="Q4" s="63">
        <v>411.21800000000002</v>
      </c>
      <c r="R4" s="63">
        <v>376.5308176376102</v>
      </c>
      <c r="S4" s="63">
        <v>360.19567000000001</v>
      </c>
      <c r="T4" s="63">
        <v>366.88738999999998</v>
      </c>
      <c r="U4" s="63">
        <v>314.90624917837295</v>
      </c>
      <c r="V4" s="63">
        <v>310.11213604709911</v>
      </c>
      <c r="W4" s="63">
        <v>285.17234600815999</v>
      </c>
      <c r="X4" s="63">
        <v>313.29541118269913</v>
      </c>
      <c r="Y4" s="63">
        <v>294.25747651457567</v>
      </c>
      <c r="Z4" s="63">
        <v>279.18488377122759</v>
      </c>
      <c r="AA4" s="63">
        <v>358.37596659407865</v>
      </c>
      <c r="AB4" s="63">
        <v>313.25275922727405</v>
      </c>
      <c r="AC4" s="63">
        <v>310.86031125936626</v>
      </c>
      <c r="AD4" s="63">
        <v>321.84914255165779</v>
      </c>
      <c r="AE4" s="63">
        <v>274.24173878710292</v>
      </c>
      <c r="AF4" s="63">
        <v>300.68159079584188</v>
      </c>
      <c r="AG4" s="24">
        <f t="shared" si="3"/>
        <v>8.5616970155690947E-3</v>
      </c>
      <c r="AH4" s="24">
        <f t="shared" ref="AH4:AH6" si="4">(AF4-B4)/B4</f>
        <v>0.78571608956458217</v>
      </c>
      <c r="AI4" s="6"/>
      <c r="AJ4" s="91">
        <f t="shared" ref="AJ4:AJ35" si="5">(AF4-AE4)/AE4</f>
        <v>9.6410751060999264E-2</v>
      </c>
      <c r="AK4" s="27">
        <f t="shared" ref="AK4:AK38" si="6">AF4-AE4</f>
        <v>26.439852008738967</v>
      </c>
    </row>
    <row r="5" spans="1:37" outlineLevel="1" x14ac:dyDescent="0.25">
      <c r="A5" s="62" t="s">
        <v>13</v>
      </c>
      <c r="B5" s="63">
        <v>100.13426594215507</v>
      </c>
      <c r="C5" s="63">
        <v>76.228674882093415</v>
      </c>
      <c r="D5" s="63">
        <v>64.994420966561947</v>
      </c>
      <c r="E5" s="63">
        <v>62.326645745399738</v>
      </c>
      <c r="F5" s="63">
        <v>71.831424423142963</v>
      </c>
      <c r="G5" s="63">
        <v>69.151185277439168</v>
      </c>
      <c r="H5" s="63">
        <v>71.92811258959226</v>
      </c>
      <c r="I5" s="63">
        <v>51.443543650729268</v>
      </c>
      <c r="J5" s="63">
        <v>79.607856453791257</v>
      </c>
      <c r="K5" s="63">
        <v>77.602415435076225</v>
      </c>
      <c r="L5" s="63">
        <v>86.778921820303381</v>
      </c>
      <c r="M5" s="63">
        <v>118.34729150779896</v>
      </c>
      <c r="N5" s="63">
        <v>144.97432077428275</v>
      </c>
      <c r="O5" s="63">
        <v>165.32225426241661</v>
      </c>
      <c r="P5" s="63">
        <v>161.58598964806058</v>
      </c>
      <c r="Q5" s="63">
        <v>171.35406317316358</v>
      </c>
      <c r="R5" s="63">
        <v>171.84597470340819</v>
      </c>
      <c r="S5" s="63">
        <v>165.88404123771215</v>
      </c>
      <c r="T5" s="63">
        <v>183.26713631572071</v>
      </c>
      <c r="U5" s="63">
        <v>190.8094586229447</v>
      </c>
      <c r="V5" s="63">
        <v>172.68678004736256</v>
      </c>
      <c r="W5" s="63">
        <v>135.32145709933954</v>
      </c>
      <c r="X5" s="63">
        <v>144.89117325515971</v>
      </c>
      <c r="Y5" s="63">
        <v>160.59575331096261</v>
      </c>
      <c r="Z5" s="63">
        <v>133.17983929251457</v>
      </c>
      <c r="AA5" s="63">
        <v>114.1575946308288</v>
      </c>
      <c r="AB5" s="63">
        <v>124.94529251768691</v>
      </c>
      <c r="AC5" s="63">
        <v>128.23549801638995</v>
      </c>
      <c r="AD5" s="63">
        <v>118.13685883705082</v>
      </c>
      <c r="AE5" s="63">
        <v>106.92273746495195</v>
      </c>
      <c r="AF5" s="63">
        <v>91.537360882942522</v>
      </c>
      <c r="AG5" s="24">
        <f t="shared" si="3"/>
        <v>2.6064620298510079E-3</v>
      </c>
      <c r="AH5" s="24">
        <f t="shared" si="4"/>
        <v>-8.5853778207938838E-2</v>
      </c>
      <c r="AI5" s="6"/>
      <c r="AJ5" s="91">
        <f t="shared" si="5"/>
        <v>-0.14389246802676164</v>
      </c>
      <c r="AK5" s="27">
        <f t="shared" si="6"/>
        <v>-15.385376582009428</v>
      </c>
    </row>
    <row r="6" spans="1:37" outlineLevel="1" x14ac:dyDescent="0.25">
      <c r="A6" s="62" t="s">
        <v>39</v>
      </c>
      <c r="B6" s="63">
        <v>5.6199271862795858E-3</v>
      </c>
      <c r="C6" s="63">
        <v>5.7598320448642715E-3</v>
      </c>
      <c r="D6" s="63">
        <v>5.6967504807671912E-3</v>
      </c>
      <c r="E6" s="63">
        <v>6.5126909199477619E-3</v>
      </c>
      <c r="F6" s="63">
        <v>6.607703715923589E-3</v>
      </c>
      <c r="G6" s="63">
        <v>7.8104685396743097E-3</v>
      </c>
      <c r="H6" s="63">
        <v>1.2568894338527184E-2</v>
      </c>
      <c r="I6" s="63">
        <v>1.6642483189701993E-2</v>
      </c>
      <c r="J6" s="63">
        <v>2.2046093769677338E-2</v>
      </c>
      <c r="K6" s="63">
        <v>38.292689477712685</v>
      </c>
      <c r="L6" s="63">
        <v>3.4872729446852498E-2</v>
      </c>
      <c r="M6" s="63">
        <v>56.088666206062818</v>
      </c>
      <c r="N6" s="63">
        <v>4.1269975018590109E-2</v>
      </c>
      <c r="O6" s="63">
        <v>4.1945692312063465E-2</v>
      </c>
      <c r="P6" s="63">
        <v>4.4906760831578289E-2</v>
      </c>
      <c r="Q6" s="63">
        <v>4.0126669228187459E-2</v>
      </c>
      <c r="R6" s="63">
        <v>4.6465201520014938E-2</v>
      </c>
      <c r="S6" s="63">
        <v>5.7401290932851887E-2</v>
      </c>
      <c r="T6" s="63">
        <v>5.7834701561154743E-2</v>
      </c>
      <c r="U6" s="63">
        <v>6.1117814051658725E-2</v>
      </c>
      <c r="V6" s="63">
        <v>7.2983612085977853E-2</v>
      </c>
      <c r="W6" s="63">
        <v>6.2393115870048095E-2</v>
      </c>
      <c r="X6" s="63">
        <v>5.5282889432504659E-2</v>
      </c>
      <c r="Y6" s="63">
        <v>5.2020616612560945E-2</v>
      </c>
      <c r="Z6" s="63">
        <v>4.4637944954731543E-2</v>
      </c>
      <c r="AA6" s="63">
        <v>0.40505998623209422</v>
      </c>
      <c r="AB6" s="63">
        <v>1.3673761666343356</v>
      </c>
      <c r="AC6" s="63">
        <v>4.760163330705967</v>
      </c>
      <c r="AD6" s="63">
        <v>0.20475167800074748</v>
      </c>
      <c r="AE6" s="63">
        <v>0.27631559900164188</v>
      </c>
      <c r="AF6" s="63">
        <v>0.31907747592849095</v>
      </c>
      <c r="AG6" s="24">
        <f t="shared" si="3"/>
        <v>9.0855069183372796E-6</v>
      </c>
      <c r="AH6" s="24">
        <f t="shared" si="4"/>
        <v>55.776087189791781</v>
      </c>
      <c r="AI6" s="3"/>
      <c r="AJ6" s="91">
        <f t="shared" si="5"/>
        <v>0.15475737555661845</v>
      </c>
      <c r="AK6" s="27">
        <f t="shared" si="6"/>
        <v>4.2761876926849074E-2</v>
      </c>
    </row>
    <row r="7" spans="1:37" x14ac:dyDescent="0.25">
      <c r="A7" s="64" t="s">
        <v>0</v>
      </c>
      <c r="B7" s="61">
        <v>7049.4802697004952</v>
      </c>
      <c r="C7" s="61">
        <v>7159.1936476011806</v>
      </c>
      <c r="D7" s="61">
        <v>6433.310841391999</v>
      </c>
      <c r="E7" s="61">
        <v>6433.6200694665476</v>
      </c>
      <c r="F7" s="61">
        <v>6401.1792777599685</v>
      </c>
      <c r="G7" s="61">
        <v>6257.044943633513</v>
      </c>
      <c r="H7" s="61">
        <v>6586.135159334638</v>
      </c>
      <c r="I7" s="61">
        <v>6372.119497360999</v>
      </c>
      <c r="J7" s="61">
        <v>6918.2930499904669</v>
      </c>
      <c r="K7" s="61">
        <v>6729.3173745671547</v>
      </c>
      <c r="L7" s="61">
        <v>6821.4809987299141</v>
      </c>
      <c r="M7" s="61">
        <v>7174.5670487641291</v>
      </c>
      <c r="N7" s="61">
        <v>7182.2551765580065</v>
      </c>
      <c r="O7" s="61">
        <v>7416.9899435743264</v>
      </c>
      <c r="P7" s="61">
        <v>7566.9116564121869</v>
      </c>
      <c r="Q7" s="61">
        <v>7990.9789614661695</v>
      </c>
      <c r="R7" s="61">
        <v>7857.6434976348301</v>
      </c>
      <c r="S7" s="61">
        <v>7688.1549196288233</v>
      </c>
      <c r="T7" s="61">
        <v>8448.8056742775389</v>
      </c>
      <c r="U7" s="61">
        <v>8289.4326481151129</v>
      </c>
      <c r="V7" s="61">
        <v>8560.3152650364009</v>
      </c>
      <c r="W7" s="61">
        <v>7346.5659689331806</v>
      </c>
      <c r="X7" s="61">
        <v>6880.4871038785614</v>
      </c>
      <c r="Y7" s="61">
        <v>6694.4490413275207</v>
      </c>
      <c r="Z7" s="61">
        <v>5905.8399528315203</v>
      </c>
      <c r="AA7" s="61">
        <v>6323.3015413221201</v>
      </c>
      <c r="AB7" s="61">
        <v>6529.8135828603718</v>
      </c>
      <c r="AC7" s="61">
        <v>6168.9838597582102</v>
      </c>
      <c r="AD7" s="61">
        <v>6656.2249329342958</v>
      </c>
      <c r="AE7" s="61">
        <v>6372.8471987235662</v>
      </c>
      <c r="AF7" s="61">
        <v>6953.7561961157353</v>
      </c>
      <c r="AG7" s="22">
        <f t="shared" si="3"/>
        <v>0.19800332143281485</v>
      </c>
      <c r="AH7" s="22">
        <f>(AF7-B7)/B7</f>
        <v>-1.3578883821576661E-2</v>
      </c>
      <c r="AI7" s="3"/>
      <c r="AJ7" s="36">
        <f t="shared" si="5"/>
        <v>9.1153762090596002E-2</v>
      </c>
      <c r="AK7" s="30">
        <f t="shared" si="6"/>
        <v>580.90899739216911</v>
      </c>
    </row>
    <row r="8" spans="1:37" x14ac:dyDescent="0.25">
      <c r="A8" s="64" t="s">
        <v>14</v>
      </c>
      <c r="B8" s="61">
        <v>4079.6320596049686</v>
      </c>
      <c r="C8" s="61">
        <v>4167.7038589363656</v>
      </c>
      <c r="D8" s="61">
        <v>3847.3450056775423</v>
      </c>
      <c r="E8" s="61">
        <v>4055.397977038579</v>
      </c>
      <c r="F8" s="61">
        <v>4296.3824478962906</v>
      </c>
      <c r="G8" s="61">
        <v>4315.2349827334983</v>
      </c>
      <c r="H8" s="61">
        <v>4181.0622160786861</v>
      </c>
      <c r="I8" s="61">
        <v>4523.7812842306666</v>
      </c>
      <c r="J8" s="61">
        <v>4505.5181629640256</v>
      </c>
      <c r="K8" s="61">
        <v>4675.610602256319</v>
      </c>
      <c r="L8" s="61">
        <v>5457.3807682970555</v>
      </c>
      <c r="M8" s="61">
        <v>5421.2540559148892</v>
      </c>
      <c r="N8" s="61">
        <v>5085.2940401393389</v>
      </c>
      <c r="O8" s="61">
        <v>5198.5462067857106</v>
      </c>
      <c r="P8" s="61">
        <v>5267.0779799000265</v>
      </c>
      <c r="Q8" s="61">
        <v>5442.7797035323993</v>
      </c>
      <c r="R8" s="61">
        <v>5233.4509702340856</v>
      </c>
      <c r="S8" s="61">
        <v>5322.0796664531326</v>
      </c>
      <c r="T8" s="61">
        <v>5133.8527787013154</v>
      </c>
      <c r="U8" s="61">
        <v>4114.987714021845</v>
      </c>
      <c r="V8" s="61">
        <v>4127.7156832834789</v>
      </c>
      <c r="W8" s="61">
        <v>3662.2074502185692</v>
      </c>
      <c r="X8" s="61">
        <v>3742.0870995437995</v>
      </c>
      <c r="Y8" s="61">
        <v>3936.2770249485479</v>
      </c>
      <c r="Z8" s="61">
        <v>4158.6920432954739</v>
      </c>
      <c r="AA8" s="61">
        <v>4250.6117541263411</v>
      </c>
      <c r="AB8" s="61">
        <v>4323.0500101345051</v>
      </c>
      <c r="AC8" s="61">
        <v>4443.6459240147906</v>
      </c>
      <c r="AD8" s="61">
        <v>4648.600728014665</v>
      </c>
      <c r="AE8" s="61">
        <v>4567.645296949001</v>
      </c>
      <c r="AF8" s="61">
        <v>4501.3532048481229</v>
      </c>
      <c r="AG8" s="22">
        <f t="shared" si="3"/>
        <v>0.12817286950612844</v>
      </c>
      <c r="AH8" s="22">
        <f t="shared" ref="AH8:AH11" si="7">(AF8-B8)/B8</f>
        <v>0.10337234806513154</v>
      </c>
      <c r="AI8" s="3"/>
      <c r="AJ8" s="36">
        <f t="shared" si="5"/>
        <v>-1.4513406315757158E-2</v>
      </c>
      <c r="AK8" s="30">
        <f t="shared" si="6"/>
        <v>-66.292092100878108</v>
      </c>
    </row>
    <row r="9" spans="1:37" x14ac:dyDescent="0.25">
      <c r="A9" s="64" t="s">
        <v>7</v>
      </c>
      <c r="B9" s="61">
        <v>988.53995008580421</v>
      </c>
      <c r="C9" s="61">
        <v>1006.2754170706671</v>
      </c>
      <c r="D9" s="61">
        <v>1000.3998371792027</v>
      </c>
      <c r="E9" s="61">
        <v>988.38613689278395</v>
      </c>
      <c r="F9" s="61">
        <v>1077.5527343897165</v>
      </c>
      <c r="G9" s="61">
        <v>1056.9014913249744</v>
      </c>
      <c r="H9" s="61">
        <v>956.47834650335835</v>
      </c>
      <c r="I9" s="61">
        <v>964.71481050452985</v>
      </c>
      <c r="J9" s="61">
        <v>953.45658285133686</v>
      </c>
      <c r="K9" s="61">
        <v>988.3391676072157</v>
      </c>
      <c r="L9" s="61">
        <v>1014.5758397994656</v>
      </c>
      <c r="M9" s="61">
        <v>992.36688685389493</v>
      </c>
      <c r="N9" s="61">
        <v>946.655853643505</v>
      </c>
      <c r="O9" s="61">
        <v>1031.7467612447053</v>
      </c>
      <c r="P9" s="61">
        <v>988.43918369365474</v>
      </c>
      <c r="Q9" s="61">
        <v>1006.0697099890047</v>
      </c>
      <c r="R9" s="61">
        <v>978.98820962506466</v>
      </c>
      <c r="S9" s="61">
        <v>957.85678066066748</v>
      </c>
      <c r="T9" s="61">
        <v>984.15721410681374</v>
      </c>
      <c r="U9" s="61">
        <v>749.56730600199489</v>
      </c>
      <c r="V9" s="61">
        <v>804.7238279679201</v>
      </c>
      <c r="W9" s="61">
        <v>838.86213668973858</v>
      </c>
      <c r="X9" s="61">
        <v>854.22159369806786</v>
      </c>
      <c r="Y9" s="61">
        <v>869.49159764047806</v>
      </c>
      <c r="Z9" s="61">
        <v>776.78817679087729</v>
      </c>
      <c r="AA9" s="61">
        <v>849.2608424528014</v>
      </c>
      <c r="AB9" s="61">
        <v>819.33855617382096</v>
      </c>
      <c r="AC9" s="61">
        <v>831.90636586509436</v>
      </c>
      <c r="AD9" s="61">
        <v>922.95192152512845</v>
      </c>
      <c r="AE9" s="61">
        <v>935.06520622568473</v>
      </c>
      <c r="AF9" s="61">
        <v>932.29643712287589</v>
      </c>
      <c r="AG9" s="22">
        <f t="shared" si="3"/>
        <v>2.6546485942866741E-2</v>
      </c>
      <c r="AH9" s="22">
        <f t="shared" si="7"/>
        <v>-5.6895538676050919E-2</v>
      </c>
      <c r="AI9" s="6"/>
      <c r="AJ9" s="36">
        <f t="shared" si="5"/>
        <v>-2.9610438762712171E-3</v>
      </c>
      <c r="AK9" s="30">
        <f t="shared" si="6"/>
        <v>-2.7687691028088466</v>
      </c>
    </row>
    <row r="10" spans="1:37" x14ac:dyDescent="0.25">
      <c r="A10" s="64" t="s">
        <v>15</v>
      </c>
      <c r="B10" s="61">
        <v>1108.6908650987461</v>
      </c>
      <c r="C10" s="61">
        <v>1088.7247667036677</v>
      </c>
      <c r="D10" s="61">
        <v>1001.6167746517725</v>
      </c>
      <c r="E10" s="61">
        <v>981.51704238005902</v>
      </c>
      <c r="F10" s="61">
        <v>997.67677121947668</v>
      </c>
      <c r="G10" s="61">
        <v>937.60747380696364</v>
      </c>
      <c r="H10" s="61">
        <v>903.9854653820048</v>
      </c>
      <c r="I10" s="61">
        <v>867.10525478871625</v>
      </c>
      <c r="J10" s="61">
        <v>825.76949387691343</v>
      </c>
      <c r="K10" s="61">
        <v>865.70782924503862</v>
      </c>
      <c r="L10" s="61">
        <v>920.47134666246961</v>
      </c>
      <c r="M10" s="61">
        <v>918.47455083814657</v>
      </c>
      <c r="N10" s="61">
        <v>888.83844025520557</v>
      </c>
      <c r="O10" s="61">
        <v>876.95062488561575</v>
      </c>
      <c r="P10" s="61">
        <v>852.28601554828344</v>
      </c>
      <c r="Q10" s="61">
        <v>884.33499935844247</v>
      </c>
      <c r="R10" s="61">
        <v>893.86215347723976</v>
      </c>
      <c r="S10" s="61">
        <v>888.20509693022439</v>
      </c>
      <c r="T10" s="61">
        <v>939.05295795658947</v>
      </c>
      <c r="U10" s="61">
        <v>838.07509900698824</v>
      </c>
      <c r="V10" s="61">
        <v>893.91343714617801</v>
      </c>
      <c r="W10" s="61">
        <v>776.73229549553048</v>
      </c>
      <c r="X10" s="61">
        <v>811.38457635188604</v>
      </c>
      <c r="Y10" s="61">
        <v>848.46373680564898</v>
      </c>
      <c r="Z10" s="61">
        <v>840.94300615948009</v>
      </c>
      <c r="AA10" s="61">
        <v>859.66620924080883</v>
      </c>
      <c r="AB10" s="61">
        <v>890.27892432798433</v>
      </c>
      <c r="AC10" s="61">
        <v>853.44020435185598</v>
      </c>
      <c r="AD10" s="61">
        <v>871.24041936128538</v>
      </c>
      <c r="AE10" s="61">
        <v>879.11743199180421</v>
      </c>
      <c r="AF10" s="61">
        <v>887.53493206534472</v>
      </c>
      <c r="AG10" s="22">
        <f t="shared" si="3"/>
        <v>2.5271933539278934E-2</v>
      </c>
      <c r="AH10" s="22">
        <f t="shared" si="7"/>
        <v>-0.19947484009774361</v>
      </c>
      <c r="AI10" s="3"/>
      <c r="AJ10" s="36">
        <f t="shared" si="5"/>
        <v>9.5749438780540347E-3</v>
      </c>
      <c r="AK10" s="30">
        <f t="shared" si="6"/>
        <v>8.4175000735405092</v>
      </c>
    </row>
    <row r="11" spans="1:37" x14ac:dyDescent="0.25">
      <c r="A11" s="64" t="s">
        <v>3</v>
      </c>
      <c r="B11" s="61">
        <f t="shared" ref="B11:AA11" si="8">SUM(B12:B16)</f>
        <v>5029.8143615790523</v>
      </c>
      <c r="C11" s="61">
        <f t="shared" si="8"/>
        <v>5207.6552768157653</v>
      </c>
      <c r="D11" s="61">
        <f t="shared" si="8"/>
        <v>5622.0130167481529</v>
      </c>
      <c r="E11" s="61">
        <f t="shared" si="8"/>
        <v>5583.8216942941708</v>
      </c>
      <c r="F11" s="61">
        <f t="shared" si="8"/>
        <v>5805.9560703823481</v>
      </c>
      <c r="G11" s="61">
        <f t="shared" si="8"/>
        <v>6059.0869150446697</v>
      </c>
      <c r="H11" s="61">
        <f t="shared" si="8"/>
        <v>7027.5449386946857</v>
      </c>
      <c r="I11" s="61">
        <f t="shared" si="8"/>
        <v>7348.1884964627097</v>
      </c>
      <c r="J11" s="61">
        <f t="shared" si="8"/>
        <v>8620.9207994622502</v>
      </c>
      <c r="K11" s="61">
        <f t="shared" si="8"/>
        <v>9533.8043180266959</v>
      </c>
      <c r="L11" s="61">
        <f t="shared" si="8"/>
        <v>10562.167041217335</v>
      </c>
      <c r="M11" s="61">
        <f t="shared" si="8"/>
        <v>11079.39332366397</v>
      </c>
      <c r="N11" s="61">
        <f t="shared" si="8"/>
        <v>11279.489910931381</v>
      </c>
      <c r="O11" s="61">
        <f t="shared" si="8"/>
        <v>11489.428789398011</v>
      </c>
      <c r="P11" s="61">
        <f t="shared" si="8"/>
        <v>12209.81178094699</v>
      </c>
      <c r="Q11" s="61">
        <f t="shared" si="8"/>
        <v>12922.656408457362</v>
      </c>
      <c r="R11" s="61">
        <f t="shared" si="8"/>
        <v>13606.75120337977</v>
      </c>
      <c r="S11" s="61">
        <f t="shared" si="8"/>
        <v>14204.377105532109</v>
      </c>
      <c r="T11" s="61">
        <f t="shared" si="8"/>
        <v>13518.845505826264</v>
      </c>
      <c r="U11" s="61">
        <f t="shared" si="8"/>
        <v>12313.407379016891</v>
      </c>
      <c r="V11" s="61">
        <f t="shared" si="8"/>
        <v>11408.176935683259</v>
      </c>
      <c r="W11" s="61">
        <f t="shared" si="8"/>
        <v>11101.360708198137</v>
      </c>
      <c r="X11" s="61">
        <f t="shared" si="8"/>
        <v>10717.207415559813</v>
      </c>
      <c r="Y11" s="61">
        <f t="shared" si="8"/>
        <v>10938.341228117426</v>
      </c>
      <c r="Z11" s="61">
        <f t="shared" si="8"/>
        <v>11217.09664325475</v>
      </c>
      <c r="AA11" s="61">
        <f t="shared" si="8"/>
        <v>11689.596897237141</v>
      </c>
      <c r="AB11" s="61">
        <f>SUM(AB12:AB16)</f>
        <v>12165.172066106057</v>
      </c>
      <c r="AC11" s="61">
        <f>SUM(AC12:AC16)</f>
        <v>11887.708839093237</v>
      </c>
      <c r="AD11" s="61">
        <f t="shared" ref="AD11:AE11" si="9">SUM(AD12:AD16)</f>
        <v>12059.1562558481</v>
      </c>
      <c r="AE11" s="61">
        <f t="shared" si="9"/>
        <v>12066.326498191835</v>
      </c>
      <c r="AF11" s="61">
        <f t="shared" ref="AF11" si="10">SUM(AF12:AF16)</f>
        <v>10174.362168725496</v>
      </c>
      <c r="AG11" s="22">
        <f t="shared" si="3"/>
        <v>0.28970781345387514</v>
      </c>
      <c r="AH11" s="22">
        <f t="shared" si="7"/>
        <v>1.0228106719889702</v>
      </c>
      <c r="AI11" s="3"/>
      <c r="AJ11" s="36">
        <f t="shared" si="5"/>
        <v>-0.15679704421638627</v>
      </c>
      <c r="AK11" s="30">
        <f t="shared" si="6"/>
        <v>-1891.9643294663383</v>
      </c>
    </row>
    <row r="12" spans="1:37" outlineLevel="1" x14ac:dyDescent="0.25">
      <c r="A12" s="62" t="s">
        <v>16</v>
      </c>
      <c r="B12" s="63">
        <v>47.979923460044674</v>
      </c>
      <c r="C12" s="63">
        <v>43.509392667926846</v>
      </c>
      <c r="D12" s="63">
        <v>43.127605005621383</v>
      </c>
      <c r="E12" s="63">
        <v>37.097190695044915</v>
      </c>
      <c r="F12" s="63">
        <v>38.556403548683988</v>
      </c>
      <c r="G12" s="63">
        <v>45.337230769982888</v>
      </c>
      <c r="H12" s="63">
        <v>48.511638671745729</v>
      </c>
      <c r="I12" s="63">
        <v>50.964872000030802</v>
      </c>
      <c r="J12" s="63">
        <v>56.341867276519253</v>
      </c>
      <c r="K12" s="63">
        <v>63.806480473214947</v>
      </c>
      <c r="L12" s="63">
        <v>69.038871728204228</v>
      </c>
      <c r="M12" s="63">
        <v>68.591569601119829</v>
      </c>
      <c r="N12" s="63">
        <v>67.980453956672392</v>
      </c>
      <c r="O12" s="63">
        <v>70.557296993293136</v>
      </c>
      <c r="P12" s="63">
        <v>67.339883385228248</v>
      </c>
      <c r="Q12" s="63">
        <v>79.512757802768689</v>
      </c>
      <c r="R12" s="63">
        <v>91.238410516128013</v>
      </c>
      <c r="S12" s="63">
        <v>84.280838892705887</v>
      </c>
      <c r="T12" s="63">
        <v>79.828406583200788</v>
      </c>
      <c r="U12" s="63">
        <v>65.048991629479517</v>
      </c>
      <c r="V12" s="63">
        <v>49.080949103287146</v>
      </c>
      <c r="W12" s="63">
        <v>24.439024749399994</v>
      </c>
      <c r="X12" s="63">
        <v>14.861038464173193</v>
      </c>
      <c r="Y12" s="63">
        <v>15.238729474748023</v>
      </c>
      <c r="Z12" s="63">
        <v>14.564613180007548</v>
      </c>
      <c r="AA12" s="63">
        <v>15.416883824620033</v>
      </c>
      <c r="AB12" s="63">
        <v>16.639384778754494</v>
      </c>
      <c r="AC12" s="63">
        <v>17.30249170662993</v>
      </c>
      <c r="AD12" s="63">
        <v>16.631129445805726</v>
      </c>
      <c r="AE12" s="63">
        <v>17.487270922755094</v>
      </c>
      <c r="AF12" s="63">
        <v>18.464995863593835</v>
      </c>
      <c r="AG12" s="24">
        <f t="shared" si="3"/>
        <v>5.2577778226924705E-4</v>
      </c>
      <c r="AH12" s="24">
        <f>(AF12-B12)/B12</f>
        <v>-0.61515161901059356</v>
      </c>
      <c r="AI12" s="3"/>
      <c r="AJ12" s="91">
        <f t="shared" si="5"/>
        <v>5.5910664686191144E-2</v>
      </c>
      <c r="AK12" s="27">
        <f t="shared" si="6"/>
        <v>0.97772494083874051</v>
      </c>
    </row>
    <row r="13" spans="1:37" outlineLevel="1" x14ac:dyDescent="0.25">
      <c r="A13" s="62" t="s">
        <v>17</v>
      </c>
      <c r="B13" s="63">
        <v>4690.4238136343702</v>
      </c>
      <c r="C13" s="63">
        <v>4878.7800084401078</v>
      </c>
      <c r="D13" s="63">
        <v>5297.347896468842</v>
      </c>
      <c r="E13" s="63">
        <v>5276.1888547046792</v>
      </c>
      <c r="F13" s="63">
        <v>5499.0317473273217</v>
      </c>
      <c r="G13" s="63">
        <v>5686.1101745348342</v>
      </c>
      <c r="H13" s="63">
        <v>6609.5297514207523</v>
      </c>
      <c r="I13" s="63">
        <v>6958.561451928279</v>
      </c>
      <c r="J13" s="63">
        <v>8248.0573232806873</v>
      </c>
      <c r="K13" s="63">
        <v>9118.489662753529</v>
      </c>
      <c r="L13" s="63">
        <v>10156.922061070845</v>
      </c>
      <c r="M13" s="63">
        <v>10618.487563589209</v>
      </c>
      <c r="N13" s="63">
        <v>10826.15792373301</v>
      </c>
      <c r="O13" s="63">
        <v>11006.037572329036</v>
      </c>
      <c r="P13" s="63">
        <v>11660.325272428521</v>
      </c>
      <c r="Q13" s="63">
        <v>12359.080363281413</v>
      </c>
      <c r="R13" s="63">
        <v>12994.199037107592</v>
      </c>
      <c r="S13" s="63">
        <v>13662.941364432694</v>
      </c>
      <c r="T13" s="63">
        <v>12952.577050664064</v>
      </c>
      <c r="U13" s="63">
        <v>11779.521647027335</v>
      </c>
      <c r="V13" s="63">
        <v>10878.003656662078</v>
      </c>
      <c r="W13" s="63">
        <v>10632.714444804458</v>
      </c>
      <c r="X13" s="63">
        <v>10264.098040190273</v>
      </c>
      <c r="Y13" s="63">
        <v>10482.911359067015</v>
      </c>
      <c r="Z13" s="63">
        <v>10726.67463899024</v>
      </c>
      <c r="AA13" s="63">
        <v>11207.798434733371</v>
      </c>
      <c r="AB13" s="63">
        <v>11637.604490232476</v>
      </c>
      <c r="AC13" s="63">
        <v>11395.147505679217</v>
      </c>
      <c r="AD13" s="63">
        <v>11528.316383855499</v>
      </c>
      <c r="AE13" s="63">
        <v>11508.580502795721</v>
      </c>
      <c r="AF13" s="63">
        <v>9591.6396931992167</v>
      </c>
      <c r="AG13" s="24">
        <f t="shared" si="3"/>
        <v>0.27311520042953502</v>
      </c>
      <c r="AH13" s="24">
        <f t="shared" ref="AH13:AH16" si="11">(AF13-B13)/B13</f>
        <v>1.0449409422913416</v>
      </c>
      <c r="AI13" s="3"/>
      <c r="AJ13" s="91">
        <f t="shared" si="5"/>
        <v>-0.16656622501192322</v>
      </c>
      <c r="AK13" s="27">
        <f t="shared" si="6"/>
        <v>-1916.9408095965046</v>
      </c>
    </row>
    <row r="14" spans="1:37" outlineLevel="1" x14ac:dyDescent="0.25">
      <c r="A14" s="62" t="s">
        <v>5</v>
      </c>
      <c r="B14" s="63">
        <v>133.19131896000002</v>
      </c>
      <c r="C14" s="63">
        <v>129.35516346</v>
      </c>
      <c r="D14" s="63">
        <v>116.00534232</v>
      </c>
      <c r="E14" s="63">
        <v>127.3603626</v>
      </c>
      <c r="F14" s="63">
        <v>119.99494404000001</v>
      </c>
      <c r="G14" s="63">
        <v>111.40195571999999</v>
      </c>
      <c r="H14" s="63">
        <v>129.81550211999999</v>
      </c>
      <c r="I14" s="63">
        <v>125.21211552000001</v>
      </c>
      <c r="J14" s="63">
        <v>128.89482480000001</v>
      </c>
      <c r="K14" s="63">
        <v>123.98454575999999</v>
      </c>
      <c r="L14" s="63">
        <v>123.15593617200001</v>
      </c>
      <c r="M14" s="63">
        <v>134.41888871999998</v>
      </c>
      <c r="N14" s="63">
        <v>117.53980451999999</v>
      </c>
      <c r="O14" s="63">
        <v>129.81550211999999</v>
      </c>
      <c r="P14" s="63">
        <v>136.87402824</v>
      </c>
      <c r="Q14" s="63">
        <v>122.19927298720815</v>
      </c>
      <c r="R14" s="63">
        <v>122.19927298720815</v>
      </c>
      <c r="S14" s="63">
        <v>132.15247091447389</v>
      </c>
      <c r="T14" s="63">
        <v>140.05431636034922</v>
      </c>
      <c r="U14" s="63">
        <v>122.89373279844358</v>
      </c>
      <c r="V14" s="63">
        <v>121.95466764246405</v>
      </c>
      <c r="W14" s="63">
        <v>122.0154611093506</v>
      </c>
      <c r="X14" s="63">
        <v>118.03822578507774</v>
      </c>
      <c r="Y14" s="63">
        <v>117.55016657227962</v>
      </c>
      <c r="Z14" s="63">
        <v>107.83625895194317</v>
      </c>
      <c r="AA14" s="63">
        <v>109.89925966332116</v>
      </c>
      <c r="AB14" s="63">
        <v>111.92605019640757</v>
      </c>
      <c r="AC14" s="63">
        <v>115.5400776954617</v>
      </c>
      <c r="AD14" s="63">
        <v>116.75177158734235</v>
      </c>
      <c r="AE14" s="63">
        <v>122.17427396250424</v>
      </c>
      <c r="AF14" s="63">
        <v>97.337475457254371</v>
      </c>
      <c r="AG14" s="24">
        <f t="shared" si="3"/>
        <v>2.7716162167415585E-3</v>
      </c>
      <c r="AH14" s="24">
        <f t="shared" si="11"/>
        <v>-0.2691905432178599</v>
      </c>
      <c r="AI14" s="3"/>
      <c r="AJ14" s="91">
        <f t="shared" si="5"/>
        <v>-0.20328992102602864</v>
      </c>
      <c r="AK14" s="27">
        <f t="shared" si="6"/>
        <v>-24.836798505249874</v>
      </c>
    </row>
    <row r="15" spans="1:37" outlineLevel="1" x14ac:dyDescent="0.25">
      <c r="A15" s="62" t="s">
        <v>18</v>
      </c>
      <c r="B15" s="63">
        <v>84.899873459519995</v>
      </c>
      <c r="C15" s="63">
        <v>81.765953176320011</v>
      </c>
      <c r="D15" s="63">
        <v>91.208289142080005</v>
      </c>
      <c r="E15" s="63">
        <v>91.208289142080005</v>
      </c>
      <c r="F15" s="63">
        <v>103.74397027488</v>
      </c>
      <c r="G15" s="63">
        <v>91.167714025919992</v>
      </c>
      <c r="H15" s="63">
        <v>103.90627073952001</v>
      </c>
      <c r="I15" s="63">
        <v>107.04019102271999</v>
      </c>
      <c r="J15" s="63">
        <v>116.5636772208</v>
      </c>
      <c r="K15" s="63">
        <v>129.22108370207999</v>
      </c>
      <c r="L15" s="63">
        <v>151.09300930616809</v>
      </c>
      <c r="M15" s="63">
        <v>151.0274929278562</v>
      </c>
      <c r="N15" s="63">
        <v>160.3637373991443</v>
      </c>
      <c r="O15" s="63">
        <v>172.83390215363238</v>
      </c>
      <c r="P15" s="63">
        <v>224.77185613804579</v>
      </c>
      <c r="Q15" s="63">
        <v>209.01354891983701</v>
      </c>
      <c r="R15" s="63">
        <v>247.52580177789318</v>
      </c>
      <c r="S15" s="63">
        <v>195.47253456948229</v>
      </c>
      <c r="T15" s="63">
        <v>202.60376845804828</v>
      </c>
      <c r="U15" s="63">
        <v>197.4446775420063</v>
      </c>
      <c r="V15" s="63">
        <v>198.03493208537725</v>
      </c>
      <c r="W15" s="63">
        <v>171.9209770760464</v>
      </c>
      <c r="X15" s="63">
        <v>181.686146890125</v>
      </c>
      <c r="Y15" s="63">
        <v>177.71607566169186</v>
      </c>
      <c r="Z15" s="63">
        <v>222.47239461731564</v>
      </c>
      <c r="AA15" s="63">
        <v>219.42663423935466</v>
      </c>
      <c r="AB15" s="63">
        <v>263.68516731944459</v>
      </c>
      <c r="AC15" s="63">
        <v>232.83355717201317</v>
      </c>
      <c r="AD15" s="63">
        <v>257.52487597974152</v>
      </c>
      <c r="AE15" s="63">
        <v>274.27479800991847</v>
      </c>
      <c r="AF15" s="63">
        <v>319.2904538357497</v>
      </c>
      <c r="AG15" s="24">
        <f t="shared" si="3"/>
        <v>9.0915713145915799E-3</v>
      </c>
      <c r="AH15" s="24">
        <f t="shared" si="11"/>
        <v>2.760788336015441</v>
      </c>
      <c r="AI15" s="3"/>
      <c r="AJ15" s="91">
        <f t="shared" si="5"/>
        <v>0.16412611057397752</v>
      </c>
      <c r="AK15" s="27">
        <f t="shared" si="6"/>
        <v>45.015655825831232</v>
      </c>
    </row>
    <row r="16" spans="1:37" outlineLevel="1" x14ac:dyDescent="0.25">
      <c r="A16" s="62" t="s">
        <v>19</v>
      </c>
      <c r="B16" s="63">
        <v>73.319432065117141</v>
      </c>
      <c r="C16" s="63">
        <v>74.244759071410812</v>
      </c>
      <c r="D16" s="63">
        <v>74.323883811609946</v>
      </c>
      <c r="E16" s="63">
        <v>51.966997152365991</v>
      </c>
      <c r="F16" s="63">
        <v>44.629005191462532</v>
      </c>
      <c r="G16" s="63">
        <v>125.06983999393246</v>
      </c>
      <c r="H16" s="63">
        <v>135.78177574266826</v>
      </c>
      <c r="I16" s="63">
        <v>106.40986599168002</v>
      </c>
      <c r="J16" s="63">
        <v>71.063106884242544</v>
      </c>
      <c r="K16" s="63">
        <v>98.302545337871592</v>
      </c>
      <c r="L16" s="63">
        <v>61.957162940117911</v>
      </c>
      <c r="M16" s="63">
        <v>106.86780882578451</v>
      </c>
      <c r="N16" s="63">
        <v>107.44799132255446</v>
      </c>
      <c r="O16" s="63">
        <v>110.18451580204996</v>
      </c>
      <c r="P16" s="63">
        <v>120.50074075519443</v>
      </c>
      <c r="Q16" s="63">
        <v>152.8504654661341</v>
      </c>
      <c r="R16" s="63">
        <v>151.58868099094897</v>
      </c>
      <c r="S16" s="63">
        <v>129.52989672275262</v>
      </c>
      <c r="T16" s="63">
        <v>143.78196376060174</v>
      </c>
      <c r="U16" s="63">
        <v>148.49833001962722</v>
      </c>
      <c r="V16" s="63">
        <v>161.10273019005331</v>
      </c>
      <c r="W16" s="63">
        <v>150.27080045888258</v>
      </c>
      <c r="X16" s="63">
        <v>138.52396423016637</v>
      </c>
      <c r="Y16" s="63">
        <v>144.92489734169058</v>
      </c>
      <c r="Z16" s="63">
        <v>145.5487375152421</v>
      </c>
      <c r="AA16" s="63">
        <v>137.0556847764727</v>
      </c>
      <c r="AB16" s="63">
        <v>135.31697357897514</v>
      </c>
      <c r="AC16" s="63">
        <v>126.88520683991581</v>
      </c>
      <c r="AD16" s="63">
        <v>139.93209497971043</v>
      </c>
      <c r="AE16" s="63">
        <v>143.80965250093459</v>
      </c>
      <c r="AF16" s="63">
        <v>147.62955036968114</v>
      </c>
      <c r="AG16" s="24">
        <f t="shared" si="3"/>
        <v>4.2036477107376853E-3</v>
      </c>
      <c r="AH16" s="24">
        <f t="shared" si="11"/>
        <v>1.0135119191671724</v>
      </c>
      <c r="AI16" s="3"/>
      <c r="AJ16" s="91">
        <f t="shared" si="5"/>
        <v>2.6562179953266533E-2</v>
      </c>
      <c r="AK16" s="27">
        <f t="shared" si="6"/>
        <v>3.8198978687465512</v>
      </c>
    </row>
    <row r="17" spans="1:43" x14ac:dyDescent="0.25">
      <c r="A17" s="64" t="s">
        <v>4</v>
      </c>
      <c r="B17" s="61">
        <f t="shared" ref="B17:AA17" si="12">SUM(B18:B22)</f>
        <v>2248.9070260136032</v>
      </c>
      <c r="C17" s="61">
        <f t="shared" si="12"/>
        <v>2150.3951523546998</v>
      </c>
      <c r="D17" s="61">
        <f t="shared" si="12"/>
        <v>2061.7597693642883</v>
      </c>
      <c r="E17" s="61">
        <f t="shared" si="12"/>
        <v>2026.9079911092201</v>
      </c>
      <c r="F17" s="61">
        <f t="shared" si="12"/>
        <v>2265.2591736736636</v>
      </c>
      <c r="G17" s="61">
        <f t="shared" si="12"/>
        <v>2178.9046841905047</v>
      </c>
      <c r="H17" s="61">
        <f t="shared" si="12"/>
        <v>2260.8565884371124</v>
      </c>
      <c r="I17" s="61">
        <f t="shared" si="12"/>
        <v>2589.9007824467772</v>
      </c>
      <c r="J17" s="61">
        <f t="shared" si="12"/>
        <v>2479.6164422919633</v>
      </c>
      <c r="K17" s="61">
        <f t="shared" si="12"/>
        <v>2428.8343571682549</v>
      </c>
      <c r="L17" s="61">
        <f t="shared" si="12"/>
        <v>2975.7253796460254</v>
      </c>
      <c r="M17" s="61">
        <f t="shared" si="12"/>
        <v>3226.9265977163955</v>
      </c>
      <c r="N17" s="61">
        <f t="shared" si="12"/>
        <v>2989.0431097295691</v>
      </c>
      <c r="O17" s="61">
        <f t="shared" si="12"/>
        <v>2462.5747651418515</v>
      </c>
      <c r="P17" s="61">
        <f t="shared" si="12"/>
        <v>2633.608587838376</v>
      </c>
      <c r="Q17" s="61">
        <f t="shared" si="12"/>
        <v>2729.7847614835746</v>
      </c>
      <c r="R17" s="61">
        <f t="shared" si="12"/>
        <v>2675.2183468700027</v>
      </c>
      <c r="S17" s="61">
        <f t="shared" si="12"/>
        <v>2730.4778753576384</v>
      </c>
      <c r="T17" s="61">
        <f t="shared" si="12"/>
        <v>2435.262128184876</v>
      </c>
      <c r="U17" s="61">
        <f t="shared" si="12"/>
        <v>1620.52177608233</v>
      </c>
      <c r="V17" s="61">
        <f t="shared" si="12"/>
        <v>1427.1943514467689</v>
      </c>
      <c r="W17" s="61">
        <f t="shared" si="12"/>
        <v>1296.397453702964</v>
      </c>
      <c r="X17" s="61">
        <f t="shared" si="12"/>
        <v>1524.1563108676678</v>
      </c>
      <c r="Y17" s="61">
        <f t="shared" si="12"/>
        <v>1440.1021568089382</v>
      </c>
      <c r="Z17" s="61">
        <f t="shared" si="12"/>
        <v>1784.2638559096426</v>
      </c>
      <c r="AA17" s="61">
        <f t="shared" si="12"/>
        <v>1970.5823900833686</v>
      </c>
      <c r="AB17" s="61">
        <f>SUM(AB18:AB22)</f>
        <v>2112.7148621078486</v>
      </c>
      <c r="AC17" s="61">
        <f>SUM(AC18:AC22)</f>
        <v>2200.4744414365673</v>
      </c>
      <c r="AD17" s="61">
        <f t="shared" ref="AD17:AE17" si="13">SUM(AD18:AD22)</f>
        <v>2256.6036201248576</v>
      </c>
      <c r="AE17" s="61">
        <f t="shared" si="13"/>
        <v>2227.5718265377322</v>
      </c>
      <c r="AF17" s="61">
        <f t="shared" ref="AF17" si="14">SUM(AF18:AF22)</f>
        <v>2068.322911133389</v>
      </c>
      <c r="AG17" s="22">
        <f t="shared" si="3"/>
        <v>5.8894041529491618E-2</v>
      </c>
      <c r="AH17" s="22">
        <f>(AF17-B17)/B17</f>
        <v>-8.0298612966813634E-2</v>
      </c>
      <c r="AI17" s="3"/>
      <c r="AJ17" s="36">
        <f t="shared" si="5"/>
        <v>-7.1489912696490021E-2</v>
      </c>
      <c r="AK17" s="30">
        <f t="shared" si="6"/>
        <v>-159.24891540434328</v>
      </c>
    </row>
    <row r="18" spans="1:43" outlineLevel="1" x14ac:dyDescent="0.25">
      <c r="A18" s="62" t="s">
        <v>20</v>
      </c>
      <c r="B18" s="63">
        <v>1116.7254085014333</v>
      </c>
      <c r="C18" s="63">
        <v>992.38939661731536</v>
      </c>
      <c r="D18" s="63">
        <v>932.96808506651939</v>
      </c>
      <c r="E18" s="63">
        <v>951.12593750870883</v>
      </c>
      <c r="F18" s="63">
        <v>1081.7022655246876</v>
      </c>
      <c r="G18" s="63">
        <v>1084.1810327260134</v>
      </c>
      <c r="H18" s="63">
        <v>1198.3870831754853</v>
      </c>
      <c r="I18" s="63">
        <v>1384.9248481927566</v>
      </c>
      <c r="J18" s="63">
        <v>1288.1260716317763</v>
      </c>
      <c r="K18" s="63">
        <v>1353.709634567598</v>
      </c>
      <c r="L18" s="63">
        <v>1908.7841314126661</v>
      </c>
      <c r="M18" s="63">
        <v>2061.4371933464076</v>
      </c>
      <c r="N18" s="63">
        <v>2063.3791229426015</v>
      </c>
      <c r="O18" s="63">
        <v>2342.3181160836975</v>
      </c>
      <c r="P18" s="63">
        <v>2507.0626593013171</v>
      </c>
      <c r="Q18" s="63">
        <v>2552.7953464691873</v>
      </c>
      <c r="R18" s="63">
        <v>2538.7434105910074</v>
      </c>
      <c r="S18" s="63">
        <v>2580.4341213620519</v>
      </c>
      <c r="T18" s="63">
        <v>2301.583745387552</v>
      </c>
      <c r="U18" s="63">
        <v>1485.322669481403</v>
      </c>
      <c r="V18" s="63">
        <v>1299.0484147465629</v>
      </c>
      <c r="W18" s="63">
        <v>1167.2705389694754</v>
      </c>
      <c r="X18" s="63">
        <v>1391.9677990924165</v>
      </c>
      <c r="Y18" s="63">
        <v>1301.695001530657</v>
      </c>
      <c r="Z18" s="63">
        <v>1650.4531530457709</v>
      </c>
      <c r="AA18" s="63">
        <v>1830.3635214124336</v>
      </c>
      <c r="AB18" s="63">
        <v>1968.4013520332232</v>
      </c>
      <c r="AC18" s="63">
        <v>2039.8562560230891</v>
      </c>
      <c r="AD18" s="63">
        <v>2094.5489797619248</v>
      </c>
      <c r="AE18" s="63">
        <v>2057.6690466445225</v>
      </c>
      <c r="AF18" s="63">
        <v>1907.1635602316842</v>
      </c>
      <c r="AG18" s="24">
        <f t="shared" si="3"/>
        <v>5.4305142255697901E-2</v>
      </c>
      <c r="AH18" s="24">
        <f>(AF18-B18)/B18</f>
        <v>0.70781782675739691</v>
      </c>
      <c r="AI18" s="3"/>
      <c r="AJ18" s="91">
        <f t="shared" si="5"/>
        <v>-7.3143680057913246E-2</v>
      </c>
      <c r="AK18" s="27">
        <f t="shared" si="6"/>
        <v>-150.50548641283831</v>
      </c>
    </row>
    <row r="19" spans="1:43" outlineLevel="1" x14ac:dyDescent="0.25">
      <c r="A19" s="62" t="s">
        <v>36</v>
      </c>
      <c r="B19" s="63">
        <v>990.23349783919468</v>
      </c>
      <c r="C19" s="63">
        <v>1030.316500928953</v>
      </c>
      <c r="D19" s="63">
        <v>1003.5614679642191</v>
      </c>
      <c r="E19" s="63">
        <v>946.18678616206853</v>
      </c>
      <c r="F19" s="63">
        <v>1056.6256166776077</v>
      </c>
      <c r="G19" s="63">
        <v>973.43728270022302</v>
      </c>
      <c r="H19" s="63">
        <v>922.85045185393983</v>
      </c>
      <c r="I19" s="63">
        <v>1073.1245536725266</v>
      </c>
      <c r="J19" s="63">
        <v>1058.8056564006599</v>
      </c>
      <c r="K19" s="63">
        <v>942.81763386280556</v>
      </c>
      <c r="L19" s="63">
        <v>882.29996346142264</v>
      </c>
      <c r="M19" s="63">
        <v>1041.1841868890472</v>
      </c>
      <c r="N19" s="63">
        <v>810.90056385501384</v>
      </c>
      <c r="O19" s="63">
        <v>0.29746752765364803</v>
      </c>
      <c r="P19" s="63" t="s">
        <v>6</v>
      </c>
      <c r="Q19" s="63" t="s">
        <v>6</v>
      </c>
      <c r="R19" s="63" t="s">
        <v>6</v>
      </c>
      <c r="S19" s="63" t="s">
        <v>6</v>
      </c>
      <c r="T19" s="63" t="s">
        <v>6</v>
      </c>
      <c r="U19" s="63" t="s">
        <v>6</v>
      </c>
      <c r="V19" s="63" t="s">
        <v>6</v>
      </c>
      <c r="W19" s="63" t="s">
        <v>6</v>
      </c>
      <c r="X19" s="63" t="s">
        <v>6</v>
      </c>
      <c r="Y19" s="63" t="s">
        <v>6</v>
      </c>
      <c r="Z19" s="63" t="s">
        <v>6</v>
      </c>
      <c r="AA19" s="63" t="s">
        <v>6</v>
      </c>
      <c r="AB19" s="63" t="s">
        <v>6</v>
      </c>
      <c r="AC19" s="63" t="s">
        <v>6</v>
      </c>
      <c r="AD19" s="63" t="s">
        <v>6</v>
      </c>
      <c r="AE19" s="63" t="s">
        <v>6</v>
      </c>
      <c r="AF19" s="63" t="s">
        <v>6</v>
      </c>
      <c r="AG19" s="24"/>
      <c r="AH19" s="24"/>
      <c r="AI19" s="3"/>
      <c r="AJ19" s="91"/>
      <c r="AK19" s="27"/>
    </row>
    <row r="20" spans="1:43" outlineLevel="1" x14ac:dyDescent="0.25">
      <c r="A20" s="62" t="s">
        <v>21</v>
      </c>
      <c r="B20" s="63">
        <v>26.080000000000002</v>
      </c>
      <c r="C20" s="63">
        <v>23.44</v>
      </c>
      <c r="D20" s="63">
        <v>20.56</v>
      </c>
      <c r="E20" s="63">
        <v>26.080000000000002</v>
      </c>
      <c r="F20" s="63">
        <v>21.28</v>
      </c>
      <c r="G20" s="63">
        <v>24.8</v>
      </c>
      <c r="H20" s="63">
        <v>27.28</v>
      </c>
      <c r="I20" s="63">
        <v>26.96</v>
      </c>
      <c r="J20" s="63">
        <v>28.64</v>
      </c>
      <c r="K20" s="63">
        <v>26.8</v>
      </c>
      <c r="L20" s="63">
        <v>28.8</v>
      </c>
      <c r="M20" s="63">
        <v>12</v>
      </c>
      <c r="N20" s="63" t="s">
        <v>6</v>
      </c>
      <c r="O20" s="63" t="s">
        <v>6</v>
      </c>
      <c r="P20" s="63" t="s">
        <v>6</v>
      </c>
      <c r="Q20" s="63" t="s">
        <v>6</v>
      </c>
      <c r="R20" s="63" t="s">
        <v>6</v>
      </c>
      <c r="S20" s="63" t="s">
        <v>6</v>
      </c>
      <c r="T20" s="63" t="s">
        <v>6</v>
      </c>
      <c r="U20" s="63" t="s">
        <v>6</v>
      </c>
      <c r="V20" s="63" t="s">
        <v>6</v>
      </c>
      <c r="W20" s="63" t="s">
        <v>6</v>
      </c>
      <c r="X20" s="63" t="s">
        <v>6</v>
      </c>
      <c r="Y20" s="63" t="s">
        <v>6</v>
      </c>
      <c r="Z20" s="63" t="s">
        <v>6</v>
      </c>
      <c r="AA20" s="63" t="s">
        <v>6</v>
      </c>
      <c r="AB20" s="63" t="s">
        <v>6</v>
      </c>
      <c r="AC20" s="63" t="s">
        <v>6</v>
      </c>
      <c r="AD20" s="63" t="s">
        <v>6</v>
      </c>
      <c r="AE20" s="63" t="s">
        <v>6</v>
      </c>
      <c r="AF20" s="63" t="s">
        <v>6</v>
      </c>
      <c r="AG20" s="24"/>
      <c r="AH20" s="24"/>
      <c r="AI20" s="3"/>
      <c r="AJ20" s="91"/>
      <c r="AK20" s="27"/>
    </row>
    <row r="21" spans="1:43" outlineLevel="1" x14ac:dyDescent="0.25">
      <c r="A21" s="62" t="s">
        <v>37</v>
      </c>
      <c r="B21" s="63">
        <v>115.86811967297513</v>
      </c>
      <c r="C21" s="63">
        <v>104.2492548084314</v>
      </c>
      <c r="D21" s="63">
        <v>104.67021633354986</v>
      </c>
      <c r="E21" s="63">
        <v>103.51526743844289</v>
      </c>
      <c r="F21" s="63">
        <v>105.65129147136791</v>
      </c>
      <c r="G21" s="63">
        <v>96.486368764268263</v>
      </c>
      <c r="H21" s="63">
        <v>112.33905340768686</v>
      </c>
      <c r="I21" s="63">
        <v>104.89138058149354</v>
      </c>
      <c r="J21" s="63">
        <v>104.04471425952707</v>
      </c>
      <c r="K21" s="63">
        <v>105.50708873785116</v>
      </c>
      <c r="L21" s="63">
        <v>155.84128477193661</v>
      </c>
      <c r="M21" s="63">
        <v>112.30521748094046</v>
      </c>
      <c r="N21" s="63">
        <v>114.76342293195376</v>
      </c>
      <c r="O21" s="63">
        <v>119.95918153050032</v>
      </c>
      <c r="P21" s="63">
        <v>126.54592853705896</v>
      </c>
      <c r="Q21" s="63">
        <v>176.98941501438708</v>
      </c>
      <c r="R21" s="63">
        <v>136.47493627899527</v>
      </c>
      <c r="S21" s="63">
        <v>150.04375399558629</v>
      </c>
      <c r="T21" s="63">
        <v>133.67838279732425</v>
      </c>
      <c r="U21" s="63">
        <v>135.199106600927</v>
      </c>
      <c r="V21" s="63">
        <v>128.14593670020591</v>
      </c>
      <c r="W21" s="63">
        <v>129.12691473348852</v>
      </c>
      <c r="X21" s="63">
        <v>132.18851177525119</v>
      </c>
      <c r="Y21" s="63">
        <v>138.40715527828112</v>
      </c>
      <c r="Z21" s="63">
        <v>133.8107028638718</v>
      </c>
      <c r="AA21" s="63">
        <v>140.21886867093511</v>
      </c>
      <c r="AB21" s="63">
        <v>144.31351007462516</v>
      </c>
      <c r="AC21" s="63">
        <v>160.6181854134781</v>
      </c>
      <c r="AD21" s="63">
        <v>162.05464036293273</v>
      </c>
      <c r="AE21" s="63">
        <v>169.9027798932097</v>
      </c>
      <c r="AF21" s="63">
        <v>161.15935090170478</v>
      </c>
      <c r="AG21" s="24">
        <f t="shared" si="3"/>
        <v>4.5888992737937164E-3</v>
      </c>
      <c r="AH21" s="24">
        <f t="shared" ref="AH21" si="15">(AF21-B21)/B21</f>
        <v>0.39088604662403359</v>
      </c>
      <c r="AI21" s="3"/>
      <c r="AJ21" s="91">
        <f t="shared" si="5"/>
        <v>-5.146136512304559E-2</v>
      </c>
      <c r="AK21" s="27">
        <f t="shared" si="6"/>
        <v>-8.7434289915049135</v>
      </c>
    </row>
    <row r="22" spans="1:43" outlineLevel="1" x14ac:dyDescent="0.25">
      <c r="A22" s="62" t="s">
        <v>22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24"/>
      <c r="AH22" s="24"/>
      <c r="AI22" s="3"/>
      <c r="AJ22" s="91"/>
      <c r="AK22" s="27">
        <f t="shared" si="6"/>
        <v>0</v>
      </c>
    </row>
    <row r="23" spans="1:43" x14ac:dyDescent="0.25">
      <c r="A23" s="64" t="s">
        <v>9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22"/>
      <c r="AH23" s="22"/>
      <c r="AI23" s="3"/>
      <c r="AJ23" s="36"/>
      <c r="AK23" s="30">
        <f t="shared" si="6"/>
        <v>0</v>
      </c>
      <c r="AQ23" s="6"/>
    </row>
    <row r="24" spans="1:43" x14ac:dyDescent="0.25">
      <c r="A24" s="64" t="s">
        <v>1</v>
      </c>
      <c r="B24" s="61">
        <f t="shared" ref="B24:AA24" si="16">SUM(B25:B31)</f>
        <v>1198.9399944037998</v>
      </c>
      <c r="C24" s="61">
        <f t="shared" si="16"/>
        <v>1194.4077297364577</v>
      </c>
      <c r="D24" s="61">
        <f t="shared" si="16"/>
        <v>1168.9517068408493</v>
      </c>
      <c r="E24" s="61">
        <f t="shared" si="16"/>
        <v>1267.5341566380346</v>
      </c>
      <c r="F24" s="61">
        <f t="shared" si="16"/>
        <v>1278.6789766673246</v>
      </c>
      <c r="G24" s="61">
        <f t="shared" si="16"/>
        <v>1648.8466040598496</v>
      </c>
      <c r="H24" s="61">
        <f t="shared" si="16"/>
        <v>1438.4147604229861</v>
      </c>
      <c r="I24" s="61">
        <f t="shared" si="16"/>
        <v>1382.8723307707157</v>
      </c>
      <c r="J24" s="61">
        <f t="shared" si="16"/>
        <v>1283.7647843129075</v>
      </c>
      <c r="K24" s="61">
        <f t="shared" si="16"/>
        <v>1395.4933742302219</v>
      </c>
      <c r="L24" s="61">
        <f t="shared" si="16"/>
        <v>1392.4830440321787</v>
      </c>
      <c r="M24" s="61">
        <f t="shared" si="16"/>
        <v>1414.6060902713609</v>
      </c>
      <c r="N24" s="61">
        <f t="shared" si="16"/>
        <v>1287.4433518726487</v>
      </c>
      <c r="O24" s="61">
        <f t="shared" si="16"/>
        <v>1444.0342663488727</v>
      </c>
      <c r="P24" s="61">
        <f t="shared" si="16"/>
        <v>1270.8219547802405</v>
      </c>
      <c r="Q24" s="61">
        <f t="shared" si="16"/>
        <v>1332.8216767638457</v>
      </c>
      <c r="R24" s="61">
        <f t="shared" si="16"/>
        <v>1273.9354009012516</v>
      </c>
      <c r="S24" s="61">
        <f t="shared" si="16"/>
        <v>1331.6204599335015</v>
      </c>
      <c r="T24" s="61">
        <f t="shared" si="16"/>
        <v>1280.5448131267563</v>
      </c>
      <c r="U24" s="61">
        <f t="shared" si="16"/>
        <v>1212.2065337835534</v>
      </c>
      <c r="V24" s="61">
        <f t="shared" si="16"/>
        <v>1282.5328181477573</v>
      </c>
      <c r="W24" s="61">
        <f t="shared" si="16"/>
        <v>1145.8269252156883</v>
      </c>
      <c r="X24" s="61">
        <f t="shared" si="16"/>
        <v>966.57532231969185</v>
      </c>
      <c r="Y24" s="61">
        <f t="shared" si="16"/>
        <v>1178.8340251763614</v>
      </c>
      <c r="Z24" s="61">
        <f t="shared" si="16"/>
        <v>1001.9833347796048</v>
      </c>
      <c r="AA24" s="61">
        <f t="shared" si="16"/>
        <v>995.22248899946635</v>
      </c>
      <c r="AB24" s="61">
        <f>SUM(AB25:AB31)</f>
        <v>1060.52957206312</v>
      </c>
      <c r="AC24" s="61">
        <f>SUM(AC25:AC31)</f>
        <v>993.20516903171142</v>
      </c>
      <c r="AD24" s="61">
        <f t="shared" ref="AD24:AE24" si="17">SUM(AD25:AD31)</f>
        <v>1171.9378529994917</v>
      </c>
      <c r="AE24" s="61">
        <f t="shared" si="17"/>
        <v>1046.5787158445983</v>
      </c>
      <c r="AF24" s="61">
        <f t="shared" ref="AF24" si="18">SUM(AF25:AF31)</f>
        <v>1100.4676336116197</v>
      </c>
      <c r="AG24" s="22">
        <f t="shared" si="3"/>
        <v>3.1335042592681675E-2</v>
      </c>
      <c r="AH24" s="22">
        <f>(AF24-B24)/B24</f>
        <v>-8.2132851728870485E-2</v>
      </c>
      <c r="AI24" s="3"/>
      <c r="AJ24" s="36">
        <f t="shared" si="5"/>
        <v>5.1490553888756098E-2</v>
      </c>
      <c r="AK24" s="30">
        <f t="shared" si="6"/>
        <v>53.888917767021439</v>
      </c>
      <c r="AN24" s="65"/>
      <c r="AO24" s="65"/>
      <c r="AP24" s="65"/>
    </row>
    <row r="25" spans="1:43" outlineLevel="1" x14ac:dyDescent="0.25">
      <c r="A25" s="62" t="s">
        <v>23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24"/>
      <c r="AH25" s="24"/>
      <c r="AI25" s="3"/>
      <c r="AJ25" s="91"/>
      <c r="AK25" s="27">
        <f t="shared" si="6"/>
        <v>0</v>
      </c>
    </row>
    <row r="26" spans="1:43" outlineLevel="1" x14ac:dyDescent="0.25">
      <c r="A26" s="62" t="s">
        <v>24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24"/>
      <c r="AH26" s="24"/>
      <c r="AI26" s="3"/>
      <c r="AJ26" s="91"/>
      <c r="AK26" s="27">
        <f t="shared" si="6"/>
        <v>0</v>
      </c>
    </row>
    <row r="27" spans="1:43" outlineLevel="1" x14ac:dyDescent="0.25">
      <c r="A27" s="62" t="s">
        <v>25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24"/>
      <c r="AH27" s="24"/>
      <c r="AI27" s="3"/>
      <c r="AJ27" s="91"/>
      <c r="AK27" s="27">
        <f t="shared" si="6"/>
        <v>0</v>
      </c>
    </row>
    <row r="28" spans="1:43" outlineLevel="1" x14ac:dyDescent="0.25">
      <c r="A28" s="62" t="s">
        <v>26</v>
      </c>
      <c r="B28" s="63">
        <v>355.036</v>
      </c>
      <c r="C28" s="63">
        <v>315.14515999999998</v>
      </c>
      <c r="D28" s="63">
        <v>255.60083999999998</v>
      </c>
      <c r="E28" s="63">
        <v>357.2998</v>
      </c>
      <c r="F28" s="63">
        <v>269.64124000000004</v>
      </c>
      <c r="G28" s="63">
        <v>494.59520000000003</v>
      </c>
      <c r="H28" s="63">
        <v>484.03343999999993</v>
      </c>
      <c r="I28" s="63">
        <v>423.48680000000002</v>
      </c>
      <c r="J28" s="63">
        <v>305.58044000000001</v>
      </c>
      <c r="K28" s="63">
        <v>383.22723999999999</v>
      </c>
      <c r="L28" s="63">
        <v>366.38315999999998</v>
      </c>
      <c r="M28" s="63">
        <v>385.28247999999996</v>
      </c>
      <c r="N28" s="63">
        <v>273.89956000000001</v>
      </c>
      <c r="O28" s="63">
        <v>386.76</v>
      </c>
      <c r="P28" s="63">
        <v>240.79571999999996</v>
      </c>
      <c r="Q28" s="63">
        <v>266.73371999999995</v>
      </c>
      <c r="R28" s="63">
        <v>254.85636</v>
      </c>
      <c r="S28" s="63">
        <v>376.76671999999996</v>
      </c>
      <c r="T28" s="63">
        <v>262.20744000000002</v>
      </c>
      <c r="U28" s="63">
        <v>307.32239999999996</v>
      </c>
      <c r="V28" s="63">
        <v>427.93387999999993</v>
      </c>
      <c r="W28" s="63">
        <v>360.67856</v>
      </c>
      <c r="X28" s="63">
        <v>229.39619999999999</v>
      </c>
      <c r="Y28" s="63">
        <v>515.69275999999991</v>
      </c>
      <c r="Z28" s="63">
        <v>391.07495680000005</v>
      </c>
      <c r="AA28" s="63">
        <v>401.14668</v>
      </c>
      <c r="AB28" s="63">
        <v>433.59667999999999</v>
      </c>
      <c r="AC28" s="63">
        <v>332.74647999999996</v>
      </c>
      <c r="AD28" s="63">
        <v>461.05708000000004</v>
      </c>
      <c r="AE28" s="63">
        <v>343.90247759999994</v>
      </c>
      <c r="AF28" s="63">
        <v>399.48303999999996</v>
      </c>
      <c r="AG28" s="24">
        <f t="shared" si="3"/>
        <v>1.1374998856051572E-2</v>
      </c>
      <c r="AH28" s="24">
        <f t="shared" ref="AH28:AH31" si="19">(AF28-B28)/B28</f>
        <v>0.12519023422976813</v>
      </c>
      <c r="AI28" s="3"/>
      <c r="AJ28" s="91">
        <f t="shared" si="5"/>
        <v>0.16161722005575929</v>
      </c>
      <c r="AK28" s="27">
        <f t="shared" si="6"/>
        <v>55.580562400000019</v>
      </c>
    </row>
    <row r="29" spans="1:43" outlineLevel="1" x14ac:dyDescent="0.25">
      <c r="A29" s="62" t="s">
        <v>27</v>
      </c>
      <c r="B29" s="63">
        <v>96.677023188405784</v>
      </c>
      <c r="C29" s="63">
        <v>99.628382821946872</v>
      </c>
      <c r="D29" s="63">
        <v>118.08579710144927</v>
      </c>
      <c r="E29" s="63">
        <v>99.875217391304361</v>
      </c>
      <c r="F29" s="63">
        <v>98.719420289855051</v>
      </c>
      <c r="G29" s="63">
        <v>86.267101449275344</v>
      </c>
      <c r="H29" s="63">
        <v>87.18695652173912</v>
      </c>
      <c r="I29" s="63">
        <v>82.633913043478259</v>
      </c>
      <c r="J29" s="63">
        <v>95.371594202898564</v>
      </c>
      <c r="K29" s="63">
        <v>103.53391304347825</v>
      </c>
      <c r="L29" s="63">
        <v>91.8436231884058</v>
      </c>
      <c r="M29" s="63">
        <v>83.63666666666667</v>
      </c>
      <c r="N29" s="63">
        <v>80.805362318840594</v>
      </c>
      <c r="O29" s="63">
        <v>78.482608695652175</v>
      </c>
      <c r="P29" s="63">
        <v>66.857681159420295</v>
      </c>
      <c r="Q29" s="63">
        <v>60.814599999999999</v>
      </c>
      <c r="R29" s="63">
        <v>64.755533333333346</v>
      </c>
      <c r="S29" s="63">
        <v>50.899933333333344</v>
      </c>
      <c r="T29" s="63">
        <v>66.973133333333351</v>
      </c>
      <c r="U29" s="63">
        <v>89.020800000000008</v>
      </c>
      <c r="V29" s="63">
        <v>98.243200000000016</v>
      </c>
      <c r="W29" s="63">
        <v>70.265799999999999</v>
      </c>
      <c r="X29" s="63">
        <v>46.351066666666675</v>
      </c>
      <c r="Y29" s="63">
        <v>47.090266666666672</v>
      </c>
      <c r="Z29" s="63">
        <v>54.549733333333336</v>
      </c>
      <c r="AA29" s="63">
        <v>64.265666666666661</v>
      </c>
      <c r="AB29" s="63">
        <v>79.107600000000019</v>
      </c>
      <c r="AC29" s="63">
        <v>83.988666666666674</v>
      </c>
      <c r="AD29" s="63">
        <v>88.762666666666675</v>
      </c>
      <c r="AE29" s="63">
        <v>91.980533333333341</v>
      </c>
      <c r="AF29" s="63">
        <v>106.46753333333334</v>
      </c>
      <c r="AG29" s="24">
        <f t="shared" si="3"/>
        <v>3.0315881992719878E-3</v>
      </c>
      <c r="AH29" s="24">
        <f t="shared" si="19"/>
        <v>0.10127028969280161</v>
      </c>
      <c r="AI29" s="3"/>
      <c r="AJ29" s="91">
        <f t="shared" si="5"/>
        <v>0.15750071754313225</v>
      </c>
      <c r="AK29" s="27">
        <f t="shared" si="6"/>
        <v>14.486999999999995</v>
      </c>
    </row>
    <row r="30" spans="1:43" outlineLevel="1" x14ac:dyDescent="0.25">
      <c r="A30" s="62" t="s">
        <v>40</v>
      </c>
      <c r="B30" s="63">
        <v>660.29504306688011</v>
      </c>
      <c r="C30" s="63">
        <v>685.69100626175987</v>
      </c>
      <c r="D30" s="63">
        <v>695.21449245984002</v>
      </c>
      <c r="E30" s="63">
        <v>698.38898785920003</v>
      </c>
      <c r="F30" s="63">
        <v>793.62384984000016</v>
      </c>
      <c r="G30" s="63">
        <v>911.08017961631992</v>
      </c>
      <c r="H30" s="63">
        <v>733.30843725215993</v>
      </c>
      <c r="I30" s="63">
        <v>758.70440044704003</v>
      </c>
      <c r="J30" s="63">
        <v>752.35540964831989</v>
      </c>
      <c r="K30" s="63">
        <v>793.62384984000016</v>
      </c>
      <c r="L30" s="63">
        <v>822.19430843424004</v>
      </c>
      <c r="M30" s="63">
        <v>831.71779463231996</v>
      </c>
      <c r="N30" s="63">
        <v>834.89229003167998</v>
      </c>
      <c r="O30" s="63">
        <v>838.06678543103988</v>
      </c>
      <c r="P30" s="63">
        <v>803.14733603807997</v>
      </c>
      <c r="Q30" s="63">
        <v>861.83792983058561</v>
      </c>
      <c r="R30" s="63">
        <v>826.20029863733714</v>
      </c>
      <c r="S30" s="63">
        <v>784.47000256854335</v>
      </c>
      <c r="T30" s="63">
        <v>848.79127313502704</v>
      </c>
      <c r="U30" s="63">
        <v>719.95377346400699</v>
      </c>
      <c r="V30" s="63">
        <v>680.96838458640741</v>
      </c>
      <c r="W30" s="63">
        <v>652.43870612419562</v>
      </c>
      <c r="X30" s="63">
        <v>621.70192293919752</v>
      </c>
      <c r="Y30" s="63">
        <v>539.13240815756023</v>
      </c>
      <c r="Z30" s="63">
        <v>483.07046092071607</v>
      </c>
      <c r="AA30" s="63">
        <v>465.37682572852486</v>
      </c>
      <c r="AB30" s="63">
        <v>488.65913257879959</v>
      </c>
      <c r="AC30" s="63">
        <v>506.40799239032447</v>
      </c>
      <c r="AD30" s="63">
        <v>538.49032848605759</v>
      </c>
      <c r="AE30" s="63">
        <v>538.49032848605759</v>
      </c>
      <c r="AF30" s="63">
        <v>538.49032848605759</v>
      </c>
      <c r="AG30" s="24">
        <f t="shared" si="3"/>
        <v>1.5333133718326919E-2</v>
      </c>
      <c r="AH30" s="24">
        <f t="shared" si="19"/>
        <v>-0.18447013325296938</v>
      </c>
      <c r="AI30" s="3"/>
      <c r="AJ30" s="91">
        <f t="shared" si="5"/>
        <v>0</v>
      </c>
      <c r="AK30" s="27">
        <f t="shared" si="6"/>
        <v>0</v>
      </c>
    </row>
    <row r="31" spans="1:43" outlineLevel="1" x14ac:dyDescent="0.25">
      <c r="A31" s="62" t="s">
        <v>11</v>
      </c>
      <c r="B31" s="63">
        <v>86.931928148513919</v>
      </c>
      <c r="C31" s="63">
        <v>93.943180652750939</v>
      </c>
      <c r="D31" s="63">
        <v>100.0505772795599</v>
      </c>
      <c r="E31" s="63">
        <v>111.97015138753022</v>
      </c>
      <c r="F31" s="63">
        <v>116.69446653746948</v>
      </c>
      <c r="G31" s="63">
        <v>156.90412299425418</v>
      </c>
      <c r="H31" s="63">
        <v>133.88592664908711</v>
      </c>
      <c r="I31" s="63">
        <v>118.04721728019732</v>
      </c>
      <c r="J31" s="63">
        <v>130.45734046168897</v>
      </c>
      <c r="K31" s="63">
        <v>115.10837134674341</v>
      </c>
      <c r="L31" s="63">
        <v>112.06195240953299</v>
      </c>
      <c r="M31" s="63">
        <v>113.96914897237438</v>
      </c>
      <c r="N31" s="63">
        <v>97.84613952212807</v>
      </c>
      <c r="O31" s="63">
        <v>140.72487222218066</v>
      </c>
      <c r="P31" s="63">
        <v>160.02121758274026</v>
      </c>
      <c r="Q31" s="63">
        <v>143.4354269332602</v>
      </c>
      <c r="R31" s="63">
        <v>128.12320893058111</v>
      </c>
      <c r="S31" s="63">
        <v>119.48380403162501</v>
      </c>
      <c r="T31" s="63">
        <v>102.57296665839588</v>
      </c>
      <c r="U31" s="63">
        <v>95.909560319546543</v>
      </c>
      <c r="V31" s="63">
        <v>75.387353561349926</v>
      </c>
      <c r="W31" s="63">
        <v>62.443859091492577</v>
      </c>
      <c r="X31" s="63">
        <v>69.12613271382773</v>
      </c>
      <c r="Y31" s="63">
        <v>76.918590352134473</v>
      </c>
      <c r="Z31" s="63">
        <v>73.288183725555328</v>
      </c>
      <c r="AA31" s="63">
        <v>64.433316604274694</v>
      </c>
      <c r="AB31" s="63">
        <v>59.166159484320268</v>
      </c>
      <c r="AC31" s="63">
        <v>70.062029974720275</v>
      </c>
      <c r="AD31" s="63">
        <v>83.627777846767401</v>
      </c>
      <c r="AE31" s="63">
        <v>72.205376425207419</v>
      </c>
      <c r="AF31" s="63">
        <v>56.026731792228802</v>
      </c>
      <c r="AG31" s="24">
        <f t="shared" si="3"/>
        <v>1.5953218190311934E-3</v>
      </c>
      <c r="AH31" s="24">
        <f t="shared" si="19"/>
        <v>-0.35551030575885639</v>
      </c>
      <c r="AI31" s="3"/>
      <c r="AJ31" s="91">
        <f t="shared" si="5"/>
        <v>-0.22406426548772254</v>
      </c>
      <c r="AK31" s="27">
        <f t="shared" si="6"/>
        <v>-16.178644632978617</v>
      </c>
    </row>
    <row r="32" spans="1:43" x14ac:dyDescent="0.25">
      <c r="A32" s="64" t="s">
        <v>2</v>
      </c>
      <c r="B32" s="61">
        <f t="shared" ref="B32:AA32" si="20">SUM(B33:B36)</f>
        <v>95.586393100615695</v>
      </c>
      <c r="C32" s="61">
        <f t="shared" si="20"/>
        <v>95.701568661959485</v>
      </c>
      <c r="D32" s="61">
        <f t="shared" si="20"/>
        <v>96.409777034925</v>
      </c>
      <c r="E32" s="61">
        <f t="shared" si="20"/>
        <v>97.146005771354794</v>
      </c>
      <c r="F32" s="61">
        <f t="shared" si="20"/>
        <v>97.743558859034948</v>
      </c>
      <c r="G32" s="61">
        <f t="shared" si="20"/>
        <v>98.1600335732833</v>
      </c>
      <c r="H32" s="61">
        <f t="shared" si="20"/>
        <v>98.185391741055099</v>
      </c>
      <c r="I32" s="61">
        <f t="shared" si="20"/>
        <v>82.529457412034816</v>
      </c>
      <c r="J32" s="61">
        <f t="shared" si="20"/>
        <v>64.743899658318327</v>
      </c>
      <c r="K32" s="61">
        <f t="shared" si="20"/>
        <v>71.990219596908574</v>
      </c>
      <c r="L32" s="61">
        <f t="shared" si="20"/>
        <v>76.747551833598067</v>
      </c>
      <c r="M32" s="61">
        <f t="shared" si="20"/>
        <v>85.297958777457879</v>
      </c>
      <c r="N32" s="61">
        <f t="shared" si="20"/>
        <v>108.25982963815787</v>
      </c>
      <c r="O32" s="61">
        <f t="shared" si="20"/>
        <v>153.17601138730458</v>
      </c>
      <c r="P32" s="61">
        <f t="shared" si="20"/>
        <v>143.63979548265843</v>
      </c>
      <c r="Q32" s="61">
        <f t="shared" si="20"/>
        <v>128.49588098665768</v>
      </c>
      <c r="R32" s="61">
        <f t="shared" si="20"/>
        <v>126.03620618235634</v>
      </c>
      <c r="S32" s="61">
        <f t="shared" si="20"/>
        <v>83.070144766725235</v>
      </c>
      <c r="T32" s="61">
        <f t="shared" si="20"/>
        <v>68.010329379495545</v>
      </c>
      <c r="U32" s="61">
        <f t="shared" si="20"/>
        <v>69.481061204742431</v>
      </c>
      <c r="V32" s="61">
        <f t="shared" si="20"/>
        <v>61.015934692261041</v>
      </c>
      <c r="W32" s="61">
        <f t="shared" si="20"/>
        <v>43.824279636887987</v>
      </c>
      <c r="X32" s="61">
        <f t="shared" si="20"/>
        <v>47.595212196436158</v>
      </c>
      <c r="Y32" s="61">
        <f t="shared" si="20"/>
        <v>44.555258364823317</v>
      </c>
      <c r="Z32" s="61">
        <f t="shared" si="20"/>
        <v>41.12491951987716</v>
      </c>
      <c r="AA32" s="61">
        <f t="shared" si="20"/>
        <v>41.849098806649948</v>
      </c>
      <c r="AB32" s="61">
        <f>SUM(AB33:AB36)</f>
        <v>24.650008230852372</v>
      </c>
      <c r="AC32" s="61">
        <f>SUM(AC33:AC36)</f>
        <v>27.037659067065395</v>
      </c>
      <c r="AD32" s="61">
        <f t="shared" ref="AD32:AE32" si="21">SUM(AD33:AD36)</f>
        <v>23.49070589395857</v>
      </c>
      <c r="AE32" s="61">
        <f t="shared" si="21"/>
        <v>31.974186260019533</v>
      </c>
      <c r="AF32" s="61">
        <f t="shared" ref="AF32" si="22">SUM(AF33:AF36)</f>
        <v>30.135000579709164</v>
      </c>
      <c r="AG32" s="22">
        <f t="shared" si="3"/>
        <v>8.5807296630491562E-4</v>
      </c>
      <c r="AH32" s="22">
        <f>(AF32-B32)/B32</f>
        <v>-0.68473545656243551</v>
      </c>
      <c r="AI32" s="3"/>
      <c r="AJ32" s="36">
        <f t="shared" si="5"/>
        <v>-5.7520953476463701E-2</v>
      </c>
      <c r="AK32" s="30">
        <f t="shared" si="6"/>
        <v>-1.8391856803103686</v>
      </c>
    </row>
    <row r="33" spans="1:37" outlineLevel="1" x14ac:dyDescent="0.25">
      <c r="A33" s="62" t="s">
        <v>28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24"/>
      <c r="AH33" s="24"/>
      <c r="AI33" s="3"/>
      <c r="AJ33" s="91"/>
      <c r="AK33" s="27">
        <f t="shared" si="6"/>
        <v>0</v>
      </c>
    </row>
    <row r="34" spans="1:37" outlineLevel="1" x14ac:dyDescent="0.25">
      <c r="A34" s="62" t="s">
        <v>29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24"/>
      <c r="AH34" s="24"/>
      <c r="AI34" s="3"/>
      <c r="AJ34" s="91"/>
      <c r="AK34" s="27">
        <f t="shared" si="6"/>
        <v>0</v>
      </c>
    </row>
    <row r="35" spans="1:37" outlineLevel="1" x14ac:dyDescent="0.25">
      <c r="A35" s="62" t="s">
        <v>30</v>
      </c>
      <c r="B35" s="63">
        <v>95.586393100615695</v>
      </c>
      <c r="C35" s="63">
        <v>95.701568661959485</v>
      </c>
      <c r="D35" s="63">
        <v>96.409777034925</v>
      </c>
      <c r="E35" s="63">
        <v>97.146005771354794</v>
      </c>
      <c r="F35" s="63">
        <v>97.743558859034948</v>
      </c>
      <c r="G35" s="63">
        <v>98.1600335732833</v>
      </c>
      <c r="H35" s="63">
        <v>98.185391741055099</v>
      </c>
      <c r="I35" s="63">
        <v>82.529457412034816</v>
      </c>
      <c r="J35" s="63">
        <v>64.743899658318327</v>
      </c>
      <c r="K35" s="63">
        <v>71.990219596908574</v>
      </c>
      <c r="L35" s="63">
        <v>76.747551833598067</v>
      </c>
      <c r="M35" s="63">
        <v>85.297958777457879</v>
      </c>
      <c r="N35" s="63">
        <v>108.25982963815787</v>
      </c>
      <c r="O35" s="63">
        <v>153.17601138730458</v>
      </c>
      <c r="P35" s="63">
        <v>143.63979548265843</v>
      </c>
      <c r="Q35" s="63">
        <v>128.49588098665768</v>
      </c>
      <c r="R35" s="63">
        <v>126.03620618235634</v>
      </c>
      <c r="S35" s="63">
        <v>83.070144766725235</v>
      </c>
      <c r="T35" s="63">
        <v>68.010329379495545</v>
      </c>
      <c r="U35" s="63">
        <v>69.481061204742431</v>
      </c>
      <c r="V35" s="63">
        <v>61.015934692261041</v>
      </c>
      <c r="W35" s="63">
        <v>43.824279636887987</v>
      </c>
      <c r="X35" s="63">
        <v>47.595212196436158</v>
      </c>
      <c r="Y35" s="63">
        <v>44.555258364823317</v>
      </c>
      <c r="Z35" s="63">
        <v>41.12491951987716</v>
      </c>
      <c r="AA35" s="63">
        <v>41.849098806649948</v>
      </c>
      <c r="AB35" s="63">
        <v>24.650008230852372</v>
      </c>
      <c r="AC35" s="63">
        <v>27.037659067065395</v>
      </c>
      <c r="AD35" s="63">
        <v>23.49070589395857</v>
      </c>
      <c r="AE35" s="63">
        <v>31.974186260019533</v>
      </c>
      <c r="AF35" s="63">
        <v>30.135000579709164</v>
      </c>
      <c r="AG35" s="24">
        <f t="shared" si="3"/>
        <v>8.5807296630491562E-4</v>
      </c>
      <c r="AH35" s="24">
        <f t="shared" ref="AH35" si="23">(AF35-B35)/B35</f>
        <v>-0.68473545656243551</v>
      </c>
      <c r="AI35" s="3"/>
      <c r="AJ35" s="91">
        <f t="shared" si="5"/>
        <v>-5.7520953476463701E-2</v>
      </c>
      <c r="AK35" s="27">
        <f t="shared" si="6"/>
        <v>-1.8391856803103686</v>
      </c>
    </row>
    <row r="36" spans="1:37" outlineLevel="1" x14ac:dyDescent="0.25">
      <c r="A36" s="62" t="s">
        <v>38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24"/>
      <c r="AH36" s="24"/>
      <c r="AI36" s="3"/>
      <c r="AJ36" s="91"/>
      <c r="AK36" s="27">
        <f t="shared" si="6"/>
        <v>0</v>
      </c>
    </row>
    <row r="37" spans="1:37" x14ac:dyDescent="0.25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17"/>
      <c r="U37" s="66"/>
      <c r="V37" s="66"/>
      <c r="W37" s="66"/>
      <c r="X37" s="66"/>
      <c r="Y37" s="66"/>
      <c r="Z37" s="17"/>
      <c r="AA37" s="17"/>
      <c r="AB37" s="17"/>
      <c r="AC37" s="17"/>
      <c r="AD37" s="17"/>
      <c r="AE37" s="17"/>
      <c r="AF37" s="93"/>
      <c r="AG37" s="94"/>
      <c r="AH37" s="3"/>
      <c r="AI37" s="3"/>
      <c r="AJ37" s="37"/>
      <c r="AK37" s="19"/>
    </row>
    <row r="38" spans="1:37" x14ac:dyDescent="0.25">
      <c r="A38" s="67" t="s">
        <v>8</v>
      </c>
      <c r="B38" s="68">
        <f t="shared" ref="B38:AA38" si="24">SUM(B2,B7,B8,B9,B10,B11,B17,B23,B24,B32)</f>
        <v>32944.602326210465</v>
      </c>
      <c r="C38" s="68">
        <f t="shared" si="24"/>
        <v>33674.494043380502</v>
      </c>
      <c r="D38" s="68">
        <f t="shared" si="24"/>
        <v>33495.499735810059</v>
      </c>
      <c r="E38" s="68">
        <f t="shared" si="24"/>
        <v>33716.574236550427</v>
      </c>
      <c r="F38" s="68">
        <f t="shared" si="24"/>
        <v>34838.660073210005</v>
      </c>
      <c r="G38" s="68">
        <f t="shared" si="24"/>
        <v>35853.213986987634</v>
      </c>
      <c r="H38" s="68">
        <f t="shared" si="24"/>
        <v>37469.529707091737</v>
      </c>
      <c r="I38" s="68">
        <f t="shared" si="24"/>
        <v>38805.258016208194</v>
      </c>
      <c r="J38" s="68">
        <f t="shared" si="24"/>
        <v>40709.249914968015</v>
      </c>
      <c r="K38" s="68">
        <f t="shared" si="24"/>
        <v>42440.482400380002</v>
      </c>
      <c r="L38" s="68">
        <f t="shared" si="24"/>
        <v>45249.461604623597</v>
      </c>
      <c r="M38" s="68">
        <f t="shared" si="24"/>
        <v>47607.972709382702</v>
      </c>
      <c r="N38" s="68">
        <f t="shared" si="24"/>
        <v>46081.956485334187</v>
      </c>
      <c r="O38" s="68">
        <f t="shared" si="24"/>
        <v>45684.475481385241</v>
      </c>
      <c r="P38" s="68">
        <f t="shared" si="24"/>
        <v>46167.18716353635</v>
      </c>
      <c r="Q38" s="68">
        <f t="shared" si="24"/>
        <v>48156.982049709848</v>
      </c>
      <c r="R38" s="68">
        <f t="shared" si="24"/>
        <v>47605.08410084607</v>
      </c>
      <c r="S38" s="68">
        <f t="shared" si="24"/>
        <v>47664.792412548297</v>
      </c>
      <c r="T38" s="68">
        <f t="shared" si="24"/>
        <v>47363.744091716952</v>
      </c>
      <c r="U38" s="68">
        <f t="shared" si="24"/>
        <v>42179.77187849897</v>
      </c>
      <c r="V38" s="68">
        <f t="shared" si="24"/>
        <v>41793.598691014915</v>
      </c>
      <c r="W38" s="68">
        <f t="shared" si="24"/>
        <v>38056.356284437927</v>
      </c>
      <c r="X38" s="68">
        <f t="shared" si="24"/>
        <v>38227.130975564782</v>
      </c>
      <c r="Y38" s="68">
        <f t="shared" si="24"/>
        <v>37281.729444224358</v>
      </c>
      <c r="Z38" s="68">
        <f t="shared" si="24"/>
        <v>36852.991438377605</v>
      </c>
      <c r="AA38" s="68">
        <f t="shared" si="24"/>
        <v>38717.996255783153</v>
      </c>
      <c r="AB38" s="68">
        <f>SUM(AB2,AB7,AB8,AB9,AB10,AB11,AB17,AB23,AB24,AB32)</f>
        <v>40369.491177048199</v>
      </c>
      <c r="AC38" s="68">
        <f>SUM(AC2,AC7,AC8,AC9,AC10,AC11,AC17,AC23,AC24,AC32)</f>
        <v>39077.954754160201</v>
      </c>
      <c r="AD38" s="68">
        <f t="shared" ref="AD38:AE38" si="25">SUM(AD2,AD7,AD8,AD9,AD10,AD11,AD17,AD23,AD24,AD32)</f>
        <v>39012.276336725015</v>
      </c>
      <c r="AE38" s="68">
        <f t="shared" si="25"/>
        <v>37327.245904808537</v>
      </c>
      <c r="AF38" s="68">
        <f t="shared" ref="AF38" si="26">SUM(AF2,AF7,AF8,AF9,AF10,AF11,AF17,AF23,AF24,AF32)</f>
        <v>35119.391663716291</v>
      </c>
      <c r="AG38" s="22">
        <f t="shared" si="3"/>
        <v>1</v>
      </c>
      <c r="AH38" s="22">
        <f>(AF38-B38)/B38</f>
        <v>6.6013525249797339E-2</v>
      </c>
      <c r="AI38" s="3"/>
      <c r="AJ38" s="36">
        <f>(AF38-AE38)/AE38</f>
        <v>-5.9148597427270341E-2</v>
      </c>
      <c r="AK38" s="30">
        <f t="shared" si="6"/>
        <v>-2207.8542410922455</v>
      </c>
    </row>
    <row r="39" spans="1:37" ht="13.5" customHeight="1" x14ac:dyDescent="0.25">
      <c r="B39" s="69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H39" s="3"/>
      <c r="AI39" s="3"/>
      <c r="AJ39" s="3"/>
      <c r="AK39" s="3"/>
    </row>
    <row r="40" spans="1:37" x14ac:dyDescent="0.25">
      <c r="A40" s="77"/>
      <c r="B40" s="78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H40" s="3"/>
      <c r="AI40" s="3"/>
      <c r="AJ40" s="3"/>
      <c r="AK40" s="79">
        <f>AF38-B38</f>
        <v>2174.7893375058266</v>
      </c>
    </row>
    <row r="41" spans="1:37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H41" s="70"/>
    </row>
    <row r="42" spans="1:37" x14ac:dyDescent="0.25">
      <c r="T42" s="17"/>
      <c r="Z42" s="17"/>
      <c r="AA42" s="6"/>
      <c r="AB42" s="6"/>
      <c r="AC42" s="6"/>
      <c r="AD42" s="6"/>
      <c r="AE42" s="6"/>
      <c r="AF42" s="6"/>
    </row>
    <row r="43" spans="1:37" x14ac:dyDescent="0.25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</row>
    <row r="44" spans="1:37" x14ac:dyDescent="0.25"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</row>
    <row r="45" spans="1:37" x14ac:dyDescent="0.25">
      <c r="Y45" s="74"/>
      <c r="Z45" s="75"/>
      <c r="AA45" s="75"/>
      <c r="AB45" s="75"/>
      <c r="AC45" s="75"/>
      <c r="AD45" s="75"/>
      <c r="AE45" s="75"/>
      <c r="AF45" s="75"/>
      <c r="AG45" s="74"/>
      <c r="AH45" s="74"/>
      <c r="AI45" s="74"/>
    </row>
    <row r="46" spans="1:37" x14ac:dyDescent="0.25">
      <c r="Y46" s="74"/>
      <c r="Z46" s="75"/>
      <c r="AA46" s="75"/>
      <c r="AB46" s="75"/>
      <c r="AC46" s="75"/>
      <c r="AD46" s="75"/>
      <c r="AE46" s="75"/>
      <c r="AF46" s="75"/>
      <c r="AG46" s="18"/>
      <c r="AH46" s="74"/>
      <c r="AI46" s="18"/>
    </row>
    <row r="47" spans="1:37" x14ac:dyDescent="0.25">
      <c r="Y47" s="74"/>
      <c r="Z47" s="75"/>
      <c r="AA47" s="75"/>
      <c r="AB47" s="75"/>
      <c r="AC47" s="75"/>
      <c r="AD47" s="75"/>
      <c r="AE47" s="75"/>
      <c r="AF47" s="75"/>
      <c r="AG47" s="18"/>
      <c r="AH47" s="74"/>
      <c r="AI47" s="74"/>
    </row>
    <row r="48" spans="1:37" x14ac:dyDescent="0.25">
      <c r="Y48" s="74"/>
      <c r="Z48" s="75"/>
      <c r="AA48" s="75"/>
      <c r="AB48" s="75"/>
      <c r="AC48" s="75"/>
      <c r="AD48" s="75"/>
      <c r="AE48" s="75"/>
      <c r="AF48" s="75"/>
      <c r="AG48" s="18"/>
      <c r="AH48" s="74"/>
      <c r="AI48" s="74"/>
      <c r="AK48" s="65"/>
    </row>
    <row r="49" spans="25:37" x14ac:dyDescent="0.25">
      <c r="Y49" s="74"/>
      <c r="Z49" s="75"/>
      <c r="AA49" s="75"/>
      <c r="AB49" s="75"/>
      <c r="AC49" s="75"/>
      <c r="AD49" s="75"/>
      <c r="AE49" s="75"/>
      <c r="AF49" s="75"/>
      <c r="AG49" s="18"/>
      <c r="AH49" s="74"/>
      <c r="AI49" s="74"/>
      <c r="AK49" s="65"/>
    </row>
    <row r="50" spans="25:37" x14ac:dyDescent="0.25">
      <c r="Y50" s="74"/>
      <c r="Z50" s="75"/>
      <c r="AA50" s="75"/>
      <c r="AB50" s="75"/>
      <c r="AC50" s="75"/>
      <c r="AD50" s="75"/>
      <c r="AE50" s="75"/>
      <c r="AF50" s="75"/>
      <c r="AG50" s="18"/>
      <c r="AH50" s="74"/>
      <c r="AI50" s="74"/>
      <c r="AK50" s="65"/>
    </row>
    <row r="51" spans="25:37" x14ac:dyDescent="0.25">
      <c r="Y51" s="74"/>
      <c r="Z51" s="75"/>
      <c r="AA51" s="75"/>
      <c r="AB51" s="75"/>
      <c r="AC51" s="75"/>
      <c r="AD51" s="75"/>
      <c r="AE51" s="75"/>
      <c r="AF51" s="75"/>
      <c r="AG51" s="18"/>
      <c r="AH51" s="74"/>
      <c r="AI51" s="74"/>
      <c r="AK51" s="65"/>
    </row>
    <row r="52" spans="25:37" x14ac:dyDescent="0.25">
      <c r="Y52" s="74"/>
      <c r="Z52" s="75"/>
      <c r="AA52" s="75"/>
      <c r="AB52" s="75"/>
      <c r="AC52" s="75"/>
      <c r="AD52" s="75"/>
      <c r="AE52" s="75"/>
      <c r="AF52" s="75"/>
      <c r="AG52" s="18"/>
      <c r="AH52" s="74"/>
      <c r="AI52" s="74"/>
      <c r="AK52" s="65"/>
    </row>
    <row r="53" spans="25:37" x14ac:dyDescent="0.25">
      <c r="Y53" s="74"/>
      <c r="Z53" s="75"/>
      <c r="AA53" s="75"/>
      <c r="AB53" s="75"/>
      <c r="AC53" s="75"/>
      <c r="AD53" s="75"/>
      <c r="AE53" s="75"/>
      <c r="AF53" s="75"/>
      <c r="AG53" s="18"/>
      <c r="AH53" s="74"/>
      <c r="AI53" s="74"/>
      <c r="AK53" s="65"/>
    </row>
    <row r="54" spans="25:37" x14ac:dyDescent="0.25">
      <c r="Y54" s="74"/>
      <c r="Z54" s="75"/>
      <c r="AA54" s="75"/>
      <c r="AB54" s="75"/>
      <c r="AC54" s="75"/>
      <c r="AD54" s="75"/>
      <c r="AE54" s="75"/>
      <c r="AF54" s="75"/>
      <c r="AG54" s="18"/>
      <c r="AH54" s="74"/>
      <c r="AI54" s="74"/>
      <c r="AJ54" s="72"/>
      <c r="AK54" s="65"/>
    </row>
    <row r="55" spans="25:37" x14ac:dyDescent="0.25">
      <c r="Y55" s="74"/>
      <c r="Z55" s="75"/>
      <c r="AA55" s="75"/>
      <c r="AB55" s="75"/>
      <c r="AC55" s="75"/>
      <c r="AD55" s="75"/>
      <c r="AE55" s="75"/>
      <c r="AF55" s="75"/>
      <c r="AG55" s="18"/>
      <c r="AH55" s="74"/>
      <c r="AI55" s="74"/>
      <c r="AK55" s="65"/>
    </row>
    <row r="56" spans="25:37" x14ac:dyDescent="0.25">
      <c r="Y56" s="74"/>
      <c r="Z56" s="75"/>
      <c r="AA56" s="75"/>
      <c r="AB56" s="75"/>
      <c r="AC56" s="75"/>
      <c r="AD56" s="75"/>
      <c r="AE56" s="75"/>
      <c r="AF56" s="75"/>
      <c r="AG56" s="18"/>
      <c r="AH56" s="18"/>
      <c r="AI56" s="74"/>
      <c r="AK56" s="65"/>
    </row>
    <row r="57" spans="25:37" x14ac:dyDescent="0.25">
      <c r="Y57" s="74"/>
      <c r="Z57" s="75"/>
      <c r="AA57" s="75"/>
      <c r="AB57" s="75"/>
      <c r="AC57" s="75"/>
      <c r="AD57" s="75"/>
      <c r="AE57" s="75"/>
      <c r="AF57" s="75"/>
      <c r="AG57" s="74"/>
      <c r="AH57" s="74"/>
      <c r="AI57" s="74"/>
      <c r="AK57" s="65"/>
    </row>
    <row r="58" spans="25:37" x14ac:dyDescent="0.25">
      <c r="Y58" s="74"/>
      <c r="Z58" s="74"/>
      <c r="AA58" s="73"/>
      <c r="AB58" s="73"/>
      <c r="AC58" s="73"/>
      <c r="AD58" s="73"/>
      <c r="AE58" s="73"/>
      <c r="AF58" s="73"/>
      <c r="AG58" s="74"/>
      <c r="AH58" s="74"/>
      <c r="AI58" s="74"/>
      <c r="AK58" s="65"/>
    </row>
    <row r="59" spans="25:37" x14ac:dyDescent="0.25"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K59" s="65"/>
    </row>
    <row r="60" spans="25:37" x14ac:dyDescent="0.25"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K60" s="65"/>
    </row>
    <row r="61" spans="25:37" x14ac:dyDescent="0.25"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/>
  </sheetPr>
  <dimension ref="A1:AQ55"/>
  <sheetViews>
    <sheetView zoomScale="75" zoomScaleNormal="75" workbookViewId="0">
      <pane ySplit="1" topLeftCell="A2" activePane="bottomLeft" state="frozen"/>
      <selection activeCell="E19" sqref="E19"/>
      <selection pane="bottomLeft" activeCell="A2" sqref="A2"/>
    </sheetView>
  </sheetViews>
  <sheetFormatPr defaultRowHeight="15" outlineLevelRow="1" x14ac:dyDescent="0.25"/>
  <cols>
    <col min="1" max="1" width="43.28515625" style="59" customWidth="1"/>
    <col min="2" max="29" width="9.85546875" style="59" bestFit="1" customWidth="1"/>
    <col min="30" max="32" width="9.85546875" style="59" customWidth="1"/>
    <col min="33" max="33" width="11.140625" style="59" bestFit="1" customWidth="1"/>
    <col min="34" max="34" width="13" style="59" customWidth="1"/>
    <col min="35" max="35" width="9.7109375" style="59" customWidth="1"/>
    <col min="36" max="36" width="10.28515625" style="59" bestFit="1" customWidth="1"/>
    <col min="37" max="37" width="13.85546875" style="59" bestFit="1" customWidth="1"/>
    <col min="38" max="38" width="13.5703125" style="59" customWidth="1"/>
    <col min="39" max="16384" width="9.140625" style="59"/>
  </cols>
  <sheetData>
    <row r="1" spans="1:37" ht="30" x14ac:dyDescent="0.25">
      <c r="A1" s="54" t="s">
        <v>44</v>
      </c>
      <c r="B1" s="55">
        <v>1990</v>
      </c>
      <c r="C1" s="55">
        <v>1991</v>
      </c>
      <c r="D1" s="55">
        <v>1992</v>
      </c>
      <c r="E1" s="55">
        <v>1993</v>
      </c>
      <c r="F1" s="55">
        <v>1994</v>
      </c>
      <c r="G1" s="55">
        <v>1995</v>
      </c>
      <c r="H1" s="55">
        <v>1996</v>
      </c>
      <c r="I1" s="55">
        <v>1997</v>
      </c>
      <c r="J1" s="55">
        <v>1998</v>
      </c>
      <c r="K1" s="55">
        <v>1999</v>
      </c>
      <c r="L1" s="55">
        <v>2000</v>
      </c>
      <c r="M1" s="55">
        <v>2001</v>
      </c>
      <c r="N1" s="55">
        <v>2002</v>
      </c>
      <c r="O1" s="55">
        <v>2003</v>
      </c>
      <c r="P1" s="55">
        <v>2004</v>
      </c>
      <c r="Q1" s="55">
        <v>2005</v>
      </c>
      <c r="R1" s="55">
        <v>2006</v>
      </c>
      <c r="S1" s="55">
        <v>2007</v>
      </c>
      <c r="T1" s="55">
        <v>2008</v>
      </c>
      <c r="U1" s="55">
        <v>2009</v>
      </c>
      <c r="V1" s="55">
        <v>2010</v>
      </c>
      <c r="W1" s="55">
        <v>2011</v>
      </c>
      <c r="X1" s="55">
        <v>2012</v>
      </c>
      <c r="Y1" s="55">
        <v>2013</v>
      </c>
      <c r="Z1" s="55">
        <v>2014</v>
      </c>
      <c r="AA1" s="55">
        <v>2015</v>
      </c>
      <c r="AB1" s="55">
        <v>2016</v>
      </c>
      <c r="AC1" s="55">
        <v>2017</v>
      </c>
      <c r="AD1" s="55">
        <v>2018</v>
      </c>
      <c r="AE1" s="55">
        <v>2019</v>
      </c>
      <c r="AF1" s="55">
        <v>2020</v>
      </c>
      <c r="AG1" s="54" t="s">
        <v>45</v>
      </c>
      <c r="AH1" s="56" t="s">
        <v>46</v>
      </c>
      <c r="AI1" s="57"/>
      <c r="AJ1" s="56" t="s">
        <v>31</v>
      </c>
      <c r="AK1" s="58" t="s">
        <v>32</v>
      </c>
    </row>
    <row r="2" spans="1:37" x14ac:dyDescent="0.25">
      <c r="A2" s="60" t="s">
        <v>12</v>
      </c>
      <c r="B2" s="61">
        <f t="shared" ref="B2:AA2" si="0">SUM(B3:B6)</f>
        <v>111.0392882930465</v>
      </c>
      <c r="C2" s="61">
        <f t="shared" si="0"/>
        <v>101.62958127568452</v>
      </c>
      <c r="D2" s="61">
        <f t="shared" si="0"/>
        <v>96.970282540224076</v>
      </c>
      <c r="E2" s="61">
        <f t="shared" si="0"/>
        <v>101.12829550941819</v>
      </c>
      <c r="F2" s="61">
        <f t="shared" si="0"/>
        <v>99.841636587642199</v>
      </c>
      <c r="G2" s="61">
        <f t="shared" si="0"/>
        <v>100.6938724108042</v>
      </c>
      <c r="H2" s="61">
        <f t="shared" si="0"/>
        <v>101.89331798402318</v>
      </c>
      <c r="I2" s="61">
        <f t="shared" si="0"/>
        <v>99.998381229364156</v>
      </c>
      <c r="J2" s="61">
        <f t="shared" si="0"/>
        <v>86.545602166977446</v>
      </c>
      <c r="K2" s="61">
        <f t="shared" si="0"/>
        <v>88.235922410164704</v>
      </c>
      <c r="L2" s="61">
        <f t="shared" si="0"/>
        <v>91.59689957037709</v>
      </c>
      <c r="M2" s="61">
        <f t="shared" si="0"/>
        <v>105.35135525886527</v>
      </c>
      <c r="N2" s="61">
        <f t="shared" si="0"/>
        <v>82.317421672017403</v>
      </c>
      <c r="O2" s="61">
        <f t="shared" si="0"/>
        <v>749.1702406271761</v>
      </c>
      <c r="P2" s="61">
        <f t="shared" si="0"/>
        <v>88.645763517628325</v>
      </c>
      <c r="Q2" s="61">
        <f t="shared" si="0"/>
        <v>80.108822736917901</v>
      </c>
      <c r="R2" s="61">
        <f t="shared" si="0"/>
        <v>91.10837282811265</v>
      </c>
      <c r="S2" s="61">
        <f t="shared" si="0"/>
        <v>99.566403814598743</v>
      </c>
      <c r="T2" s="61">
        <f t="shared" si="0"/>
        <v>92.280482746243266</v>
      </c>
      <c r="U2" s="61">
        <f t="shared" si="0"/>
        <v>87.428814215369869</v>
      </c>
      <c r="V2" s="61">
        <f t="shared" si="0"/>
        <v>93.841508773199266</v>
      </c>
      <c r="W2" s="61">
        <f t="shared" si="0"/>
        <v>85.385787917640599</v>
      </c>
      <c r="X2" s="61">
        <f t="shared" si="0"/>
        <v>84.973272460107282</v>
      </c>
      <c r="Y2" s="61">
        <f t="shared" si="0"/>
        <v>82.807219278043476</v>
      </c>
      <c r="Z2" s="61">
        <f t="shared" si="0"/>
        <v>78.626635360206834</v>
      </c>
      <c r="AA2" s="61">
        <f t="shared" si="0"/>
        <v>78.896315860281973</v>
      </c>
      <c r="AB2" s="61">
        <f>SUM(AB3:AB6)</f>
        <v>79.626405835446121</v>
      </c>
      <c r="AC2" s="61">
        <f>SUM(AC3:AC6)</f>
        <v>83.340573290395056</v>
      </c>
      <c r="AD2" s="61">
        <f t="shared" ref="AD2:AE2" si="1">SUM(AD3:AD6)</f>
        <v>91.430108293037605</v>
      </c>
      <c r="AE2" s="61">
        <f t="shared" si="1"/>
        <v>87.802093648935113</v>
      </c>
      <c r="AF2" s="61">
        <f t="shared" ref="AF2" si="2">SUM(AF3:AF6)</f>
        <v>88.193142123157273</v>
      </c>
      <c r="AG2" s="22">
        <f>AF2/$AF$38</f>
        <v>5.9082759587329994E-3</v>
      </c>
      <c r="AH2" s="22">
        <f>(AF2-B2)/B2</f>
        <v>-0.20574831234144261</v>
      </c>
      <c r="AI2" s="3"/>
      <c r="AJ2" s="36">
        <f>(AF2-AE2)/AE2</f>
        <v>4.4537488568975889E-3</v>
      </c>
      <c r="AK2" s="30">
        <f>AF2-AE2</f>
        <v>0.39104847422215983</v>
      </c>
    </row>
    <row r="3" spans="1:37" outlineLevel="1" x14ac:dyDescent="0.25">
      <c r="A3" s="62" t="s">
        <v>33</v>
      </c>
      <c r="B3" s="63">
        <v>6.4818889564158182</v>
      </c>
      <c r="C3" s="63">
        <v>6.4872622869445049</v>
      </c>
      <c r="D3" s="63">
        <v>6.5620887803837995</v>
      </c>
      <c r="E3" s="63">
        <v>7.1436243991121566</v>
      </c>
      <c r="F3" s="63">
        <v>7.2085783042160649</v>
      </c>
      <c r="G3" s="63">
        <v>7.7011369263617899</v>
      </c>
      <c r="H3" s="63">
        <v>8.8023519552061291</v>
      </c>
      <c r="I3" s="63">
        <v>9.1354142800409051</v>
      </c>
      <c r="J3" s="63">
        <v>9.0394917232228895</v>
      </c>
      <c r="K3" s="63">
        <v>9.8011272801096503</v>
      </c>
      <c r="L3" s="63">
        <v>10.731049809904667</v>
      </c>
      <c r="M3" s="63">
        <v>11.232705164050728</v>
      </c>
      <c r="N3" s="63">
        <v>10.604647114107882</v>
      </c>
      <c r="O3" s="63">
        <v>9.9355500466812412</v>
      </c>
      <c r="P3" s="63">
        <v>8.7739655275359993</v>
      </c>
      <c r="Q3" s="63">
        <v>8.9068404536917924</v>
      </c>
      <c r="R3" s="63">
        <v>8.4410984361986063</v>
      </c>
      <c r="S3" s="63">
        <v>8.7104803372979074</v>
      </c>
      <c r="T3" s="63">
        <v>6.964645856743644</v>
      </c>
      <c r="U3" s="63">
        <v>6.7657345154987265</v>
      </c>
      <c r="V3" s="63">
        <v>6.7129709447700678</v>
      </c>
      <c r="W3" s="63">
        <v>5.6457196322534262</v>
      </c>
      <c r="X3" s="63">
        <v>6.7497125019348791</v>
      </c>
      <c r="Y3" s="63">
        <v>6.474356385492654</v>
      </c>
      <c r="Z3" s="63">
        <v>6.6378753869128406</v>
      </c>
      <c r="AA3" s="63">
        <v>6.4359201358060947</v>
      </c>
      <c r="AB3" s="63">
        <v>7.3054613822571532</v>
      </c>
      <c r="AC3" s="63">
        <v>8.9318738825083788</v>
      </c>
      <c r="AD3" s="63">
        <v>11.023097959026334</v>
      </c>
      <c r="AE3" s="63">
        <v>10.641536657452225</v>
      </c>
      <c r="AF3" s="63">
        <v>10.546477234332011</v>
      </c>
      <c r="AG3" s="24">
        <f t="shared" ref="AG3:AG36" si="3">AF3/$AF$38</f>
        <v>7.0653450362289912E-4</v>
      </c>
      <c r="AH3" s="24">
        <f>(AF3-B3)/B3</f>
        <v>0.62706848346931887</v>
      </c>
      <c r="AI3" s="37"/>
      <c r="AJ3" s="91">
        <f>(AF3-AE3)/AE3</f>
        <v>-8.932866199699064E-3</v>
      </c>
      <c r="AK3" s="27">
        <f>AF3-AE3</f>
        <v>-9.5059423120213538E-2</v>
      </c>
    </row>
    <row r="4" spans="1:37" outlineLevel="1" x14ac:dyDescent="0.25">
      <c r="A4" s="62" t="s">
        <v>34</v>
      </c>
      <c r="B4" s="63">
        <v>0.10271110094999999</v>
      </c>
      <c r="C4" s="63">
        <v>0.10887647796000001</v>
      </c>
      <c r="D4" s="63">
        <v>9.4878226169999996E-2</v>
      </c>
      <c r="E4" s="63">
        <v>9.7258317300000008E-2</v>
      </c>
      <c r="F4" s="63">
        <v>0.10168533495</v>
      </c>
      <c r="G4" s="63">
        <v>0.10286423316</v>
      </c>
      <c r="H4" s="63">
        <v>0.10551290751000002</v>
      </c>
      <c r="I4" s="63">
        <v>0.12775884129000004</v>
      </c>
      <c r="J4" s="63">
        <v>0.13834663046999998</v>
      </c>
      <c r="K4" s="63">
        <v>0.12996120275999998</v>
      </c>
      <c r="L4" s="63">
        <v>0.17120955636000001</v>
      </c>
      <c r="M4" s="63">
        <v>0.19332004716000004</v>
      </c>
      <c r="N4" s="63">
        <v>0.19805563197000001</v>
      </c>
      <c r="O4" s="63">
        <v>0.18833126562000002</v>
      </c>
      <c r="P4" s="63">
        <v>0.19129080986999999</v>
      </c>
      <c r="Q4" s="63">
        <v>0.23417410727292778</v>
      </c>
      <c r="R4" s="63">
        <v>0.22207376411220703</v>
      </c>
      <c r="S4" s="63">
        <v>0.21596526654349218</v>
      </c>
      <c r="T4" s="63">
        <v>0.21477943051433829</v>
      </c>
      <c r="U4" s="63">
        <v>0.1789435271541498</v>
      </c>
      <c r="V4" s="63">
        <v>0.14774671246524698</v>
      </c>
      <c r="W4" s="63">
        <v>0.14317389977843115</v>
      </c>
      <c r="X4" s="63">
        <v>0.15828375866366834</v>
      </c>
      <c r="Y4" s="63">
        <v>0.13785660742544992</v>
      </c>
      <c r="Z4" s="63">
        <v>0.13087362243589301</v>
      </c>
      <c r="AA4" s="63">
        <v>0.15989149019500434</v>
      </c>
      <c r="AB4" s="63">
        <v>0.14512651483964184</v>
      </c>
      <c r="AC4" s="63">
        <v>0.14793932371429916</v>
      </c>
      <c r="AD4" s="63">
        <v>0.15180377506151677</v>
      </c>
      <c r="AE4" s="63">
        <v>0.13452922517864316</v>
      </c>
      <c r="AF4" s="63">
        <v>0.15440793739132777</v>
      </c>
      <c r="AG4" s="24">
        <f t="shared" si="3"/>
        <v>1.034416829205124E-5</v>
      </c>
      <c r="AH4" s="24">
        <f t="shared" ref="AH4:AH6" si="4">(AF4-B4)/B4</f>
        <v>0.50332277585549312</v>
      </c>
      <c r="AI4" s="6"/>
      <c r="AJ4" s="91">
        <f t="shared" ref="AJ4:AJ36" si="5">(AF4-AE4)/AE4</f>
        <v>0.14776500932260186</v>
      </c>
      <c r="AK4" s="27">
        <f t="shared" ref="AK4:AK38" si="6">AF4-AE4</f>
        <v>1.9878712212684613E-2</v>
      </c>
    </row>
    <row r="5" spans="1:37" outlineLevel="1" x14ac:dyDescent="0.25">
      <c r="A5" s="62" t="s">
        <v>13</v>
      </c>
      <c r="B5" s="63">
        <v>4.0494729600000008E-2</v>
      </c>
      <c r="C5" s="63">
        <v>3.2317909200000002E-2</v>
      </c>
      <c r="D5" s="63">
        <v>2.80348128E-2</v>
      </c>
      <c r="E5" s="63">
        <v>2.80348128E-2</v>
      </c>
      <c r="F5" s="63">
        <v>3.2317909200000002E-2</v>
      </c>
      <c r="G5" s="63">
        <v>2.9202929999999995E-2</v>
      </c>
      <c r="H5" s="63">
        <v>2.9202929999999995E-2</v>
      </c>
      <c r="I5" s="63">
        <v>2.0636737200000001E-2</v>
      </c>
      <c r="J5" s="63">
        <v>3.5043516000000004E-2</v>
      </c>
      <c r="K5" s="63">
        <v>3.3875398800000005E-2</v>
      </c>
      <c r="L5" s="63">
        <v>3.7379750400000009E-2</v>
      </c>
      <c r="M5" s="63">
        <v>4.9839667200000007E-2</v>
      </c>
      <c r="N5" s="63">
        <v>6.30783288E-2</v>
      </c>
      <c r="O5" s="63">
        <v>7.1255149199999993E-2</v>
      </c>
      <c r="P5" s="63">
        <v>6.5737410901826193E-2</v>
      </c>
      <c r="Q5" s="63">
        <v>7.6815942513090443E-2</v>
      </c>
      <c r="R5" s="63">
        <v>7.8892753550082725E-2</v>
      </c>
      <c r="S5" s="63">
        <v>7.5388523288489689E-2</v>
      </c>
      <c r="T5" s="63">
        <v>8.3238558126517009E-2</v>
      </c>
      <c r="U5" s="63">
        <v>8.6500902790795087E-2</v>
      </c>
      <c r="V5" s="63">
        <v>9.0211310281432491E-2</v>
      </c>
      <c r="W5" s="63">
        <v>6.0719404056002999E-2</v>
      </c>
      <c r="X5" s="63">
        <v>6.4445788797177508E-2</v>
      </c>
      <c r="Y5" s="63">
        <v>7.1719154761157713E-2</v>
      </c>
      <c r="Z5" s="63">
        <v>6.0747199474944842E-2</v>
      </c>
      <c r="AA5" s="63">
        <v>5.1810995255288247E-2</v>
      </c>
      <c r="AB5" s="63">
        <v>5.6706281894683047E-2</v>
      </c>
      <c r="AC5" s="63">
        <v>5.8065567224470066E-2</v>
      </c>
      <c r="AD5" s="63">
        <v>5.3238479506542119E-2</v>
      </c>
      <c r="AE5" s="63">
        <v>4.8145951462926474E-2</v>
      </c>
      <c r="AF5" s="63">
        <v>4.0781355347122891E-2</v>
      </c>
      <c r="AG5" s="24">
        <f t="shared" si="3"/>
        <v>2.732043507708146E-6</v>
      </c>
      <c r="AH5" s="24">
        <f t="shared" si="4"/>
        <v>7.0781000380573727E-3</v>
      </c>
      <c r="AI5" s="6"/>
      <c r="AJ5" s="91">
        <f t="shared" si="5"/>
        <v>-0.15296397499745118</v>
      </c>
      <c r="AK5" s="27">
        <f t="shared" si="6"/>
        <v>-7.364596115803583E-3</v>
      </c>
    </row>
    <row r="6" spans="1:37" outlineLevel="1" x14ac:dyDescent="0.25">
      <c r="A6" s="62" t="s">
        <v>39</v>
      </c>
      <c r="B6" s="63">
        <v>104.41419350608068</v>
      </c>
      <c r="C6" s="63">
        <v>95.001124601580017</v>
      </c>
      <c r="D6" s="63">
        <v>90.285280720870276</v>
      </c>
      <c r="E6" s="63">
        <v>93.859377980206034</v>
      </c>
      <c r="F6" s="63">
        <v>92.499055039276129</v>
      </c>
      <c r="G6" s="63">
        <v>92.860668321282418</v>
      </c>
      <c r="H6" s="63">
        <v>92.956250191307049</v>
      </c>
      <c r="I6" s="63">
        <v>90.714571370833255</v>
      </c>
      <c r="J6" s="63">
        <v>77.332720297284553</v>
      </c>
      <c r="K6" s="63">
        <v>78.270958528495058</v>
      </c>
      <c r="L6" s="63">
        <v>80.657260453712425</v>
      </c>
      <c r="M6" s="63">
        <v>93.875490380454536</v>
      </c>
      <c r="N6" s="63">
        <v>71.451640597139516</v>
      </c>
      <c r="O6" s="63">
        <v>738.97510416567491</v>
      </c>
      <c r="P6" s="63">
        <v>79.614769769320503</v>
      </c>
      <c r="Q6" s="63">
        <v>70.890992233440087</v>
      </c>
      <c r="R6" s="63">
        <v>82.36630787425176</v>
      </c>
      <c r="S6" s="63">
        <v>90.564569687468861</v>
      </c>
      <c r="T6" s="63">
        <v>85.017818900858771</v>
      </c>
      <c r="U6" s="63">
        <v>80.397635269926198</v>
      </c>
      <c r="V6" s="63">
        <v>86.89057980568252</v>
      </c>
      <c r="W6" s="63">
        <v>79.536174981552733</v>
      </c>
      <c r="X6" s="63">
        <v>78.000830410711558</v>
      </c>
      <c r="Y6" s="63">
        <v>76.123287130364218</v>
      </c>
      <c r="Z6" s="63">
        <v>71.797139151383149</v>
      </c>
      <c r="AA6" s="63">
        <v>72.248693239025584</v>
      </c>
      <c r="AB6" s="63">
        <v>72.119111656454649</v>
      </c>
      <c r="AC6" s="63">
        <v>74.202694516947915</v>
      </c>
      <c r="AD6" s="63">
        <v>80.201968079443219</v>
      </c>
      <c r="AE6" s="63">
        <v>76.977881814841325</v>
      </c>
      <c r="AF6" s="63">
        <v>77.451475596086809</v>
      </c>
      <c r="AG6" s="24">
        <f t="shared" si="3"/>
        <v>5.1886652433103409E-3</v>
      </c>
      <c r="AH6" s="24">
        <f t="shared" si="4"/>
        <v>-0.25822847454569159</v>
      </c>
      <c r="AI6" s="3"/>
      <c r="AJ6" s="91">
        <f t="shared" si="5"/>
        <v>6.1523358408931269E-3</v>
      </c>
      <c r="AK6" s="27">
        <f t="shared" si="6"/>
        <v>0.47359378124548357</v>
      </c>
    </row>
    <row r="7" spans="1:37" x14ac:dyDescent="0.25">
      <c r="A7" s="64" t="s">
        <v>0</v>
      </c>
      <c r="B7" s="61">
        <v>442.55485089564263</v>
      </c>
      <c r="C7" s="61">
        <v>432.41143970777171</v>
      </c>
      <c r="D7" s="61">
        <v>367.41632777163687</v>
      </c>
      <c r="E7" s="61">
        <v>357.68793813585052</v>
      </c>
      <c r="F7" s="61">
        <v>315.47858619652953</v>
      </c>
      <c r="G7" s="61">
        <v>285.06879803287438</v>
      </c>
      <c r="H7" s="61">
        <v>285.24177320855063</v>
      </c>
      <c r="I7" s="61">
        <v>250.18276695627827</v>
      </c>
      <c r="J7" s="61">
        <v>265.37141429932751</v>
      </c>
      <c r="K7" s="61">
        <v>203.1993501826343</v>
      </c>
      <c r="L7" s="61">
        <v>202.75216479251011</v>
      </c>
      <c r="M7" s="61">
        <v>193.42315269633252</v>
      </c>
      <c r="N7" s="61">
        <v>190.77584667389078</v>
      </c>
      <c r="O7" s="61">
        <v>181.05299119974808</v>
      </c>
      <c r="P7" s="61">
        <v>177.94320761482521</v>
      </c>
      <c r="Q7" s="61">
        <v>186.15268110126354</v>
      </c>
      <c r="R7" s="61">
        <v>180.97359128527245</v>
      </c>
      <c r="S7" s="61">
        <v>175.6339526590512</v>
      </c>
      <c r="T7" s="61">
        <v>186.25049209041353</v>
      </c>
      <c r="U7" s="61">
        <v>196.47450420562527</v>
      </c>
      <c r="V7" s="61">
        <v>187.96266547772632</v>
      </c>
      <c r="W7" s="61">
        <v>168.48644322856353</v>
      </c>
      <c r="X7" s="61">
        <v>167.30142534441126</v>
      </c>
      <c r="Y7" s="61">
        <v>176.09632072502092</v>
      </c>
      <c r="Z7" s="61">
        <v>157.81972910548592</v>
      </c>
      <c r="AA7" s="61">
        <v>164.92664417273778</v>
      </c>
      <c r="AB7" s="61">
        <v>167.78668388813983</v>
      </c>
      <c r="AC7" s="61">
        <v>143.71827284778044</v>
      </c>
      <c r="AD7" s="61">
        <v>154.57030008911394</v>
      </c>
      <c r="AE7" s="61">
        <v>139.30012842162839</v>
      </c>
      <c r="AF7" s="61">
        <v>146.7427580331221</v>
      </c>
      <c r="AG7" s="22">
        <f t="shared" si="3"/>
        <v>9.8306590346282467E-3</v>
      </c>
      <c r="AH7" s="22">
        <f>(AF7-B7)/B7</f>
        <v>-0.66841904967001486</v>
      </c>
      <c r="AI7" s="3"/>
      <c r="AJ7" s="36">
        <f t="shared" si="5"/>
        <v>5.3428734745790352E-2</v>
      </c>
      <c r="AK7" s="30">
        <f t="shared" si="6"/>
        <v>7.4426296114937145</v>
      </c>
    </row>
    <row r="8" spans="1:37" x14ac:dyDescent="0.25">
      <c r="A8" s="64" t="s">
        <v>14</v>
      </c>
      <c r="B8" s="61">
        <v>6.8069994333635639</v>
      </c>
      <c r="C8" s="61">
        <v>6.8572464876160382</v>
      </c>
      <c r="D8" s="61">
        <v>5.7560401313456495</v>
      </c>
      <c r="E8" s="61">
        <v>6.0733982661338617</v>
      </c>
      <c r="F8" s="61">
        <v>5.8768582200690007</v>
      </c>
      <c r="G8" s="61">
        <v>6.0135537899491904</v>
      </c>
      <c r="H8" s="61">
        <v>6.488630363953229</v>
      </c>
      <c r="I8" s="61">
        <v>6.5687018974604037</v>
      </c>
      <c r="J8" s="61">
        <v>7.0411399952128919</v>
      </c>
      <c r="K8" s="61">
        <v>7.0921982835461419</v>
      </c>
      <c r="L8" s="61">
        <v>8.2865793964079888</v>
      </c>
      <c r="M8" s="61">
        <v>8.7182251264907364</v>
      </c>
      <c r="N8" s="61">
        <v>8.3773144489835758</v>
      </c>
      <c r="O8" s="61">
        <v>8.6730804683636951</v>
      </c>
      <c r="P8" s="61">
        <v>9.475365734767955</v>
      </c>
      <c r="Q8" s="61">
        <v>10.869477594647105</v>
      </c>
      <c r="R8" s="61">
        <v>10.352352808131567</v>
      </c>
      <c r="S8" s="61">
        <v>10.020719009172096</v>
      </c>
      <c r="T8" s="61">
        <v>9.2788420662370275</v>
      </c>
      <c r="U8" s="61">
        <v>7.8527313418619844</v>
      </c>
      <c r="V8" s="61">
        <v>8.2638807793894102</v>
      </c>
      <c r="W8" s="61">
        <v>7.1974279432058532</v>
      </c>
      <c r="X8" s="61">
        <v>6.61779299940891</v>
      </c>
      <c r="Y8" s="61">
        <v>6.7866793049859346</v>
      </c>
      <c r="Z8" s="61">
        <v>7.9174478484996511</v>
      </c>
      <c r="AA8" s="61">
        <v>7.9535726550801069</v>
      </c>
      <c r="AB8" s="61">
        <v>7.7135321141847095</v>
      </c>
      <c r="AC8" s="61">
        <v>8.2477683795837606</v>
      </c>
      <c r="AD8" s="61">
        <v>8.5540473813699425</v>
      </c>
      <c r="AE8" s="61">
        <v>8.0287887995927214</v>
      </c>
      <c r="AF8" s="61">
        <v>7.7199540689551496</v>
      </c>
      <c r="AG8" s="22">
        <f t="shared" si="3"/>
        <v>5.1717875029825319E-4</v>
      </c>
      <c r="AH8" s="22">
        <f t="shared" ref="AH8:AH11" si="7">(AF8-B8)/B8</f>
        <v>0.13411998113542731</v>
      </c>
      <c r="AI8" s="3"/>
      <c r="AJ8" s="36">
        <f t="shared" si="5"/>
        <v>-3.846591787957334E-2</v>
      </c>
      <c r="AK8" s="30">
        <f t="shared" si="6"/>
        <v>-0.30883473063757183</v>
      </c>
    </row>
    <row r="9" spans="1:37" x14ac:dyDescent="0.25">
      <c r="A9" s="64" t="s">
        <v>7</v>
      </c>
      <c r="B9" s="61">
        <v>3.2206432325042562</v>
      </c>
      <c r="C9" s="61">
        <v>3.2534803105658519</v>
      </c>
      <c r="D9" s="61">
        <v>3.2062846843607296</v>
      </c>
      <c r="E9" s="61">
        <v>3.1279292872409319</v>
      </c>
      <c r="F9" s="61">
        <v>3.4036099128494564</v>
      </c>
      <c r="G9" s="61">
        <v>3.3230114841864702</v>
      </c>
      <c r="H9" s="61">
        <v>2.9497658798637816</v>
      </c>
      <c r="I9" s="61">
        <v>2.9502880765145916</v>
      </c>
      <c r="J9" s="61">
        <v>2.8619547935739926</v>
      </c>
      <c r="K9" s="61">
        <v>2.9400355872275443</v>
      </c>
      <c r="L9" s="61">
        <v>2.9433023286510167</v>
      </c>
      <c r="M9" s="61">
        <v>2.851917555848273</v>
      </c>
      <c r="N9" s="61">
        <v>2.7119401474132894</v>
      </c>
      <c r="O9" s="61">
        <v>2.8968130060952646</v>
      </c>
      <c r="P9" s="61">
        <v>2.7277848002135192</v>
      </c>
      <c r="Q9" s="61">
        <v>2.8113086504350329</v>
      </c>
      <c r="R9" s="61">
        <v>3.0576623655403443</v>
      </c>
      <c r="S9" s="61">
        <v>4.3435313552576416</v>
      </c>
      <c r="T9" s="61">
        <v>6.1027118700494043</v>
      </c>
      <c r="U9" s="61">
        <v>4.0540914556013208</v>
      </c>
      <c r="V9" s="61">
        <v>3.2675980494581434</v>
      </c>
      <c r="W9" s="61">
        <v>4.0162144913654672</v>
      </c>
      <c r="X9" s="61">
        <v>4.7462831877868874</v>
      </c>
      <c r="Y9" s="61">
        <v>5.4860610309453968</v>
      </c>
      <c r="Z9" s="61">
        <v>5.4837169576863971</v>
      </c>
      <c r="AA9" s="61">
        <v>3.9400341785593067</v>
      </c>
      <c r="AB9" s="61">
        <v>3.1087578008715844</v>
      </c>
      <c r="AC9" s="61">
        <v>2.8846319083038909</v>
      </c>
      <c r="AD9" s="61">
        <v>3.3103652693203132</v>
      </c>
      <c r="AE9" s="61">
        <v>3.1823314572967658</v>
      </c>
      <c r="AF9" s="61">
        <v>3.3125626879505736</v>
      </c>
      <c r="AG9" s="22">
        <f t="shared" si="3"/>
        <v>2.2191673887391014E-4</v>
      </c>
      <c r="AH9" s="22">
        <f t="shared" si="7"/>
        <v>2.8540713394958731E-2</v>
      </c>
      <c r="AI9" s="6"/>
      <c r="AJ9" s="36">
        <f t="shared" si="5"/>
        <v>4.0923213813947854E-2</v>
      </c>
      <c r="AK9" s="30">
        <f t="shared" si="6"/>
        <v>0.13023123065380782</v>
      </c>
    </row>
    <row r="10" spans="1:37" x14ac:dyDescent="0.25">
      <c r="A10" s="64" t="s">
        <v>15</v>
      </c>
      <c r="B10" s="61">
        <v>3.4542297763709198</v>
      </c>
      <c r="C10" s="61">
        <v>3.3719258598533095</v>
      </c>
      <c r="D10" s="61">
        <v>3.1145393115592368</v>
      </c>
      <c r="E10" s="61">
        <v>3.0099036784518218</v>
      </c>
      <c r="F10" s="61">
        <v>3.057353313117213</v>
      </c>
      <c r="G10" s="61">
        <v>2.8720520993748733</v>
      </c>
      <c r="H10" s="61">
        <v>2.6873344164556685</v>
      </c>
      <c r="I10" s="61">
        <v>2.5630485367915643</v>
      </c>
      <c r="J10" s="61">
        <v>2.4006673979149324</v>
      </c>
      <c r="K10" s="61">
        <v>2.5076263707088939</v>
      </c>
      <c r="L10" s="61">
        <v>2.6090278784806289</v>
      </c>
      <c r="M10" s="61">
        <v>2.5966961137711588</v>
      </c>
      <c r="N10" s="61">
        <v>2.5252338001668648</v>
      </c>
      <c r="O10" s="61">
        <v>2.4972020259842171</v>
      </c>
      <c r="P10" s="61">
        <v>2.4076789196774007</v>
      </c>
      <c r="Q10" s="61">
        <v>2.507103936539822</v>
      </c>
      <c r="R10" s="61">
        <v>2.4998725399590529</v>
      </c>
      <c r="S10" s="61">
        <v>2.4578860160041081</v>
      </c>
      <c r="T10" s="61">
        <v>2.6088089621538098</v>
      </c>
      <c r="U10" s="61">
        <v>4.745274538603061</v>
      </c>
      <c r="V10" s="61">
        <v>4.966091935621245</v>
      </c>
      <c r="W10" s="61">
        <v>5.1658009870856922</v>
      </c>
      <c r="X10" s="61">
        <v>5.5783495632764124</v>
      </c>
      <c r="Y10" s="61">
        <v>6.9585168338467032</v>
      </c>
      <c r="Z10" s="61">
        <v>7.5770068279950129</v>
      </c>
      <c r="AA10" s="61">
        <v>5.8387622520605618</v>
      </c>
      <c r="AB10" s="61">
        <v>9.2815592443878021</v>
      </c>
      <c r="AC10" s="61">
        <v>8.2713519111362483</v>
      </c>
      <c r="AD10" s="61">
        <v>7.1416090367504586</v>
      </c>
      <c r="AE10" s="61">
        <v>6.0727065657106651</v>
      </c>
      <c r="AF10" s="61">
        <v>6.663428893174844</v>
      </c>
      <c r="AG10" s="22">
        <f t="shared" si="3"/>
        <v>4.4639952477591087E-4</v>
      </c>
      <c r="AH10" s="22">
        <f t="shared" si="7"/>
        <v>0.92906359002427763</v>
      </c>
      <c r="AI10" s="3"/>
      <c r="AJ10" s="36">
        <f t="shared" si="5"/>
        <v>9.7274966453948675E-2</v>
      </c>
      <c r="AK10" s="30">
        <f t="shared" si="6"/>
        <v>0.59072232746417885</v>
      </c>
    </row>
    <row r="11" spans="1:37" x14ac:dyDescent="0.25">
      <c r="A11" s="64" t="s">
        <v>3</v>
      </c>
      <c r="B11" s="61">
        <f t="shared" ref="B11" si="8">SUM(B12:B16)</f>
        <v>49.259687819443606</v>
      </c>
      <c r="C11" s="61">
        <f t="shared" ref="C11:AB11" si="9">SUM(C12:C16)</f>
        <v>50.626496500553252</v>
      </c>
      <c r="D11" s="61">
        <f t="shared" si="9"/>
        <v>51.862694733693452</v>
      </c>
      <c r="E11" s="61">
        <f t="shared" si="9"/>
        <v>48.980395661351423</v>
      </c>
      <c r="F11" s="61">
        <f t="shared" si="9"/>
        <v>47.775463617300552</v>
      </c>
      <c r="G11" s="61">
        <f t="shared" si="9"/>
        <v>47.314615906633293</v>
      </c>
      <c r="H11" s="61">
        <f t="shared" si="9"/>
        <v>47.286624516424695</v>
      </c>
      <c r="I11" s="61">
        <f t="shared" si="9"/>
        <v>44.868219225189016</v>
      </c>
      <c r="J11" s="61">
        <f t="shared" si="9"/>
        <v>46.983891041957527</v>
      </c>
      <c r="K11" s="61">
        <f t="shared" si="9"/>
        <v>46.448582432073451</v>
      </c>
      <c r="L11" s="61">
        <f t="shared" si="9"/>
        <v>43.982346849607218</v>
      </c>
      <c r="M11" s="61">
        <f t="shared" si="9"/>
        <v>43.257873179480185</v>
      </c>
      <c r="N11" s="61">
        <f t="shared" si="9"/>
        <v>40.394167265253472</v>
      </c>
      <c r="O11" s="61">
        <f t="shared" si="9"/>
        <v>38.424647883287854</v>
      </c>
      <c r="P11" s="61">
        <f t="shared" si="9"/>
        <v>38.085017345382965</v>
      </c>
      <c r="Q11" s="61">
        <f t="shared" si="9"/>
        <v>38.259163498387942</v>
      </c>
      <c r="R11" s="61">
        <f t="shared" si="9"/>
        <v>36.402665149578382</v>
      </c>
      <c r="S11" s="61">
        <f t="shared" si="9"/>
        <v>34.55669315747037</v>
      </c>
      <c r="T11" s="61">
        <f t="shared" si="9"/>
        <v>31.390817706321478</v>
      </c>
      <c r="U11" s="61">
        <f t="shared" si="9"/>
        <v>27.296401144637212</v>
      </c>
      <c r="V11" s="61">
        <f t="shared" si="9"/>
        <v>23.775033638237506</v>
      </c>
      <c r="W11" s="61">
        <f t="shared" si="9"/>
        <v>21.686771584790815</v>
      </c>
      <c r="X11" s="61">
        <f t="shared" si="9"/>
        <v>19.317081593431659</v>
      </c>
      <c r="Y11" s="61">
        <f t="shared" si="9"/>
        <v>18.202906995506257</v>
      </c>
      <c r="Z11" s="61">
        <f t="shared" si="9"/>
        <v>17.173657822971101</v>
      </c>
      <c r="AA11" s="61">
        <f t="shared" si="9"/>
        <v>15.935464601747741</v>
      </c>
      <c r="AB11" s="61">
        <f t="shared" si="9"/>
        <v>14.550660854987564</v>
      </c>
      <c r="AC11" s="61">
        <f t="shared" ref="AC11" si="10">SUM(AC12:AC16)</f>
        <v>12.410752528854786</v>
      </c>
      <c r="AD11" s="61">
        <f t="shared" ref="AD11:AE11" si="11">SUM(AD12:AD16)</f>
        <v>11.004561907923614</v>
      </c>
      <c r="AE11" s="61">
        <f t="shared" si="11"/>
        <v>10.018689632810837</v>
      </c>
      <c r="AF11" s="61">
        <f t="shared" ref="AF11" si="12">SUM(AF12:AF16)</f>
        <v>7.9882510326389928</v>
      </c>
      <c r="AG11" s="22">
        <f t="shared" si="3"/>
        <v>5.3515262516168306E-4</v>
      </c>
      <c r="AH11" s="22">
        <f t="shared" si="7"/>
        <v>-0.83783390869387731</v>
      </c>
      <c r="AI11" s="3"/>
      <c r="AJ11" s="36">
        <f t="shared" si="5"/>
        <v>-0.20266508641232212</v>
      </c>
      <c r="AK11" s="30">
        <f t="shared" si="6"/>
        <v>-2.030438600171844</v>
      </c>
    </row>
    <row r="12" spans="1:37" outlineLevel="1" x14ac:dyDescent="0.25">
      <c r="A12" s="62" t="s">
        <v>16</v>
      </c>
      <c r="B12" s="63">
        <v>3.1262167836706177E-2</v>
      </c>
      <c r="C12" s="63">
        <v>2.8352069521647608E-2</v>
      </c>
      <c r="D12" s="63">
        <v>2.810481322341218E-2</v>
      </c>
      <c r="E12" s="63">
        <v>2.4172680062362985E-2</v>
      </c>
      <c r="F12" s="63">
        <v>2.5120639770776242E-2</v>
      </c>
      <c r="G12" s="63">
        <v>2.9539727838560823E-2</v>
      </c>
      <c r="H12" s="63">
        <v>3.1605811995444863E-2</v>
      </c>
      <c r="I12" s="63">
        <v>3.3206318689264845E-2</v>
      </c>
      <c r="J12" s="63">
        <v>3.6704348487992464E-2</v>
      </c>
      <c r="K12" s="63">
        <v>4.1573163879766617E-2</v>
      </c>
      <c r="L12" s="63">
        <v>4.4983707710735468E-2</v>
      </c>
      <c r="M12" s="63">
        <v>4.4694099227226183E-2</v>
      </c>
      <c r="N12" s="63">
        <v>4.4292834905558486E-2</v>
      </c>
      <c r="O12" s="63">
        <v>4.5974742372811489E-2</v>
      </c>
      <c r="P12" s="63">
        <v>4.3778843492305944E-2</v>
      </c>
      <c r="Q12" s="63">
        <v>4.9969420110996976E-2</v>
      </c>
      <c r="R12" s="63">
        <v>6.0370768933978476E-2</v>
      </c>
      <c r="S12" s="63">
        <v>5.657254917746455E-2</v>
      </c>
      <c r="T12" s="63">
        <v>5.2040904438267019E-2</v>
      </c>
      <c r="U12" s="63">
        <v>4.2525004265228004E-2</v>
      </c>
      <c r="V12" s="63">
        <v>3.2026703262159499E-2</v>
      </c>
      <c r="W12" s="63">
        <v>1.5240764296018505E-2</v>
      </c>
      <c r="X12" s="63">
        <v>8.954632055724502E-3</v>
      </c>
      <c r="Y12" s="63">
        <v>8.629029672481997E-3</v>
      </c>
      <c r="Z12" s="63">
        <v>8.2117108561040007E-3</v>
      </c>
      <c r="AA12" s="63">
        <v>8.6416963252595024E-3</v>
      </c>
      <c r="AB12" s="63">
        <v>9.3235891981755022E-3</v>
      </c>
      <c r="AC12" s="63">
        <v>9.3046084081485018E-3</v>
      </c>
      <c r="AD12" s="63">
        <v>9.5493316727000028E-3</v>
      </c>
      <c r="AE12" s="63">
        <v>1.0361455887737995E-2</v>
      </c>
      <c r="AF12" s="63">
        <v>1.0402033692868778E-2</v>
      </c>
      <c r="AG12" s="24">
        <f t="shared" si="3"/>
        <v>6.9685787477312151E-7</v>
      </c>
      <c r="AH12" s="24">
        <f>(AF12-B12)/B12</f>
        <v>-0.66726447931562416</v>
      </c>
      <c r="AI12" s="3"/>
      <c r="AJ12" s="91">
        <f t="shared" si="5"/>
        <v>3.9162262109134665E-3</v>
      </c>
      <c r="AK12" s="27">
        <f t="shared" si="6"/>
        <v>4.0577805130783198E-5</v>
      </c>
    </row>
    <row r="13" spans="1:37" outlineLevel="1" x14ac:dyDescent="0.25">
      <c r="A13" s="62" t="s">
        <v>17</v>
      </c>
      <c r="B13" s="63">
        <v>48.809163209863449</v>
      </c>
      <c r="C13" s="63">
        <v>50.191106946822551</v>
      </c>
      <c r="D13" s="63">
        <v>51.424400509961721</v>
      </c>
      <c r="E13" s="63">
        <v>48.54013718066679</v>
      </c>
      <c r="F13" s="63">
        <v>47.31915520768932</v>
      </c>
      <c r="G13" s="63">
        <v>46.858776685838471</v>
      </c>
      <c r="H13" s="63">
        <v>46.767535640372493</v>
      </c>
      <c r="I13" s="63">
        <v>44.360387903452903</v>
      </c>
      <c r="J13" s="63">
        <v>46.460733443441796</v>
      </c>
      <c r="K13" s="63">
        <v>45.885686081337759</v>
      </c>
      <c r="L13" s="63">
        <v>43.381726534030115</v>
      </c>
      <c r="M13" s="63">
        <v>42.620946210293184</v>
      </c>
      <c r="N13" s="63">
        <v>39.758291061061257</v>
      </c>
      <c r="O13" s="63">
        <v>37.738368872317608</v>
      </c>
      <c r="P13" s="63">
        <v>37.262594998089703</v>
      </c>
      <c r="Q13" s="63">
        <v>37.474719126993634</v>
      </c>
      <c r="R13" s="63">
        <v>35.511681302756479</v>
      </c>
      <c r="S13" s="63">
        <v>33.789546783232637</v>
      </c>
      <c r="T13" s="63">
        <v>30.593630018686934</v>
      </c>
      <c r="U13" s="63">
        <v>26.543452587407156</v>
      </c>
      <c r="V13" s="63">
        <v>23.027078734169741</v>
      </c>
      <c r="W13" s="63">
        <v>21.020736663312618</v>
      </c>
      <c r="X13" s="63">
        <v>18.646390022497929</v>
      </c>
      <c r="Y13" s="63">
        <v>17.538943511842042</v>
      </c>
      <c r="Z13" s="63">
        <v>16.417512579454716</v>
      </c>
      <c r="AA13" s="63">
        <v>15.187193381070699</v>
      </c>
      <c r="AB13" s="63">
        <v>13.692808138510451</v>
      </c>
      <c r="AC13" s="63">
        <v>11.625121279196254</v>
      </c>
      <c r="AD13" s="63">
        <v>10.152231547794891</v>
      </c>
      <c r="AE13" s="63">
        <v>9.116424482301948</v>
      </c>
      <c r="AF13" s="63">
        <v>7.0120904009819993</v>
      </c>
      <c r="AG13" s="24">
        <f t="shared" si="3"/>
        <v>4.6975721852307258E-4</v>
      </c>
      <c r="AH13" s="24">
        <f t="shared" ref="AH13:AH16" si="13">(AF13-B13)/B13</f>
        <v>-0.85633659870724887</v>
      </c>
      <c r="AI13" s="3"/>
      <c r="AJ13" s="91">
        <f t="shared" si="5"/>
        <v>-0.23082888312245337</v>
      </c>
      <c r="AK13" s="27">
        <f t="shared" si="6"/>
        <v>-2.1043340813199487</v>
      </c>
    </row>
    <row r="14" spans="1:37" outlineLevel="1" x14ac:dyDescent="0.25">
      <c r="A14" s="62" t="s">
        <v>5</v>
      </c>
      <c r="B14" s="63">
        <v>0.18852113700000001</v>
      </c>
      <c r="C14" s="63">
        <v>0.18309138075000003</v>
      </c>
      <c r="D14" s="63">
        <v>0.16419582900000004</v>
      </c>
      <c r="E14" s="63">
        <v>0.18026790750000002</v>
      </c>
      <c r="F14" s="63">
        <v>0.16984277550000001</v>
      </c>
      <c r="G14" s="63">
        <v>0.15768012149999999</v>
      </c>
      <c r="H14" s="63">
        <v>0.1837429515</v>
      </c>
      <c r="I14" s="63">
        <v>0.17722724400000003</v>
      </c>
      <c r="J14" s="63">
        <v>0.18243981000000004</v>
      </c>
      <c r="K14" s="63">
        <v>0.17548972200000001</v>
      </c>
      <c r="L14" s="63">
        <v>0.17431689465000003</v>
      </c>
      <c r="M14" s="63">
        <v>0.19025865900000002</v>
      </c>
      <c r="N14" s="63">
        <v>0.1663677315</v>
      </c>
      <c r="O14" s="63">
        <v>0.1837429515</v>
      </c>
      <c r="P14" s="63">
        <v>0.19373370300000003</v>
      </c>
      <c r="Q14" s="63">
        <v>0.17296281817766501</v>
      </c>
      <c r="R14" s="63">
        <v>0.17296281817766501</v>
      </c>
      <c r="S14" s="63">
        <v>0.1870507347527513</v>
      </c>
      <c r="T14" s="63">
        <v>0.1982351340025407</v>
      </c>
      <c r="U14" s="63">
        <v>0.17394576777405898</v>
      </c>
      <c r="V14" s="63">
        <v>0.17261659983500199</v>
      </c>
      <c r="W14" s="63">
        <v>0.17448571002603122</v>
      </c>
      <c r="X14" s="63">
        <v>0.16707320498228945</v>
      </c>
      <c r="Y14" s="63">
        <v>0.16638239811560723</v>
      </c>
      <c r="Z14" s="63">
        <v>0.15263317689309827</v>
      </c>
      <c r="AA14" s="63">
        <v>0.15555318131063536</v>
      </c>
      <c r="AB14" s="63">
        <v>0.15842193325889886</v>
      </c>
      <c r="AC14" s="63">
        <v>0.16353728596049324</v>
      </c>
      <c r="AD14" s="63">
        <v>0.16525233700118377</v>
      </c>
      <c r="AE14" s="63">
        <v>0.17292743415565917</v>
      </c>
      <c r="AF14" s="63">
        <v>0.13777302972292146</v>
      </c>
      <c r="AG14" s="24">
        <f t="shared" si="3"/>
        <v>9.2297548276149678E-6</v>
      </c>
      <c r="AH14" s="24">
        <f t="shared" si="13"/>
        <v>-0.26919054321785962</v>
      </c>
      <c r="AI14" s="3"/>
      <c r="AJ14" s="91">
        <f t="shared" si="5"/>
        <v>-0.20328992102602855</v>
      </c>
      <c r="AK14" s="27">
        <f t="shared" si="6"/>
        <v>-3.5154404432737707E-2</v>
      </c>
    </row>
    <row r="15" spans="1:37" outlineLevel="1" x14ac:dyDescent="0.25">
      <c r="A15" s="62" t="s">
        <v>18</v>
      </c>
      <c r="B15" s="63">
        <v>0.19737789372</v>
      </c>
      <c r="C15" s="63">
        <v>0.19016162991000002</v>
      </c>
      <c r="D15" s="63">
        <v>0.21217310288999999</v>
      </c>
      <c r="E15" s="63">
        <v>0.21217310288999999</v>
      </c>
      <c r="F15" s="63">
        <v>0.24103815812999999</v>
      </c>
      <c r="G15" s="63">
        <v>0.21181042134</v>
      </c>
      <c r="H15" s="63">
        <v>0.24248888433000002</v>
      </c>
      <c r="I15" s="63">
        <v>0.24970514814000003</v>
      </c>
      <c r="J15" s="63">
        <v>0.27244198422000004</v>
      </c>
      <c r="K15" s="63">
        <v>0.30239508410999999</v>
      </c>
      <c r="L15" s="63">
        <v>0.3540815664584504</v>
      </c>
      <c r="M15" s="63">
        <v>0.35525420213690084</v>
      </c>
      <c r="N15" s="63">
        <v>0.37807562924535132</v>
      </c>
      <c r="O15" s="63">
        <v>0.40811332016380175</v>
      </c>
      <c r="P15" s="63">
        <v>0.53184671763972735</v>
      </c>
      <c r="Q15" s="63">
        <v>0.49422456534523163</v>
      </c>
      <c r="R15" s="63">
        <v>0.59095518841925387</v>
      </c>
      <c r="S15" s="63">
        <v>0.4666806759844393</v>
      </c>
      <c r="T15" s="63">
        <v>0.48370613206218893</v>
      </c>
      <c r="U15" s="63">
        <v>0.47138906643725925</v>
      </c>
      <c r="V15" s="63">
        <v>0.47279826896236044</v>
      </c>
      <c r="W15" s="63">
        <v>0.41045253735754589</v>
      </c>
      <c r="X15" s="63">
        <v>0.43376638070630125</v>
      </c>
      <c r="Y15" s="63">
        <v>0.42428803875574456</v>
      </c>
      <c r="Z15" s="63">
        <v>0.53114146054611511</v>
      </c>
      <c r="AA15" s="63">
        <v>0.52386986346367082</v>
      </c>
      <c r="AB15" s="63">
        <v>0.62953484694273942</v>
      </c>
      <c r="AC15" s="63">
        <v>0.55587820607233707</v>
      </c>
      <c r="AD15" s="63">
        <v>0.61482746652735021</v>
      </c>
      <c r="AE15" s="63">
        <v>0.65481704845478483</v>
      </c>
      <c r="AF15" s="63">
        <v>0.7622896237552006</v>
      </c>
      <c r="AG15" s="24">
        <f t="shared" si="3"/>
        <v>5.106766069560286E-5</v>
      </c>
      <c r="AH15" s="24">
        <f t="shared" si="13"/>
        <v>2.862082066984581</v>
      </c>
      <c r="AI15" s="3"/>
      <c r="AJ15" s="91">
        <f t="shared" si="5"/>
        <v>0.16412611057397775</v>
      </c>
      <c r="AK15" s="27">
        <f t="shared" si="6"/>
        <v>0.10747257530041576</v>
      </c>
    </row>
    <row r="16" spans="1:37" outlineLevel="1" x14ac:dyDescent="0.25">
      <c r="A16" s="62" t="s">
        <v>19</v>
      </c>
      <c r="B16" s="63">
        <v>3.3363411023442459E-2</v>
      </c>
      <c r="C16" s="63">
        <v>3.3784473549058433E-2</v>
      </c>
      <c r="D16" s="63">
        <v>3.3820478618315414E-2</v>
      </c>
      <c r="E16" s="63">
        <v>2.3644790232267454E-2</v>
      </c>
      <c r="F16" s="63">
        <v>2.0306836210450277E-2</v>
      </c>
      <c r="G16" s="63">
        <v>5.6808950116262073E-2</v>
      </c>
      <c r="H16" s="63">
        <v>6.1251228226748201E-2</v>
      </c>
      <c r="I16" s="63">
        <v>4.7692610906839968E-2</v>
      </c>
      <c r="J16" s="63">
        <v>3.157145580773571E-2</v>
      </c>
      <c r="K16" s="63">
        <v>4.3438380745919505E-2</v>
      </c>
      <c r="L16" s="63">
        <v>2.7238146757926435E-2</v>
      </c>
      <c r="M16" s="63">
        <v>4.6720008822872999E-2</v>
      </c>
      <c r="N16" s="63">
        <v>4.7140008541298115E-2</v>
      </c>
      <c r="O16" s="63">
        <v>4.8447996933631728E-2</v>
      </c>
      <c r="P16" s="63">
        <v>5.3063083161229728E-2</v>
      </c>
      <c r="Q16" s="63">
        <v>6.7287567760408548E-2</v>
      </c>
      <c r="R16" s="63">
        <v>6.6695071291006797E-2</v>
      </c>
      <c r="S16" s="63">
        <v>5.6842414323070412E-2</v>
      </c>
      <c r="T16" s="63">
        <v>6.3205517131547137E-2</v>
      </c>
      <c r="U16" s="63">
        <v>6.5088718753509509E-2</v>
      </c>
      <c r="V16" s="63">
        <v>7.0513332008241988E-2</v>
      </c>
      <c r="W16" s="63">
        <v>6.5855909798603132E-2</v>
      </c>
      <c r="X16" s="63">
        <v>6.0897353189412334E-2</v>
      </c>
      <c r="Y16" s="63">
        <v>6.4664017120382097E-2</v>
      </c>
      <c r="Z16" s="63">
        <v>6.4158895221066423E-2</v>
      </c>
      <c r="AA16" s="63">
        <v>6.0206479577475387E-2</v>
      </c>
      <c r="AB16" s="63">
        <v>6.0572347077300949E-2</v>
      </c>
      <c r="AC16" s="63">
        <v>5.6911149217553379E-2</v>
      </c>
      <c r="AD16" s="63">
        <v>6.2701224927489987E-2</v>
      </c>
      <c r="AE16" s="63">
        <v>6.4159212010707359E-2</v>
      </c>
      <c r="AF16" s="63">
        <v>6.5695944486003285E-2</v>
      </c>
      <c r="AG16" s="24">
        <f t="shared" si="3"/>
        <v>4.4011332406195415E-6</v>
      </c>
      <c r="AH16" s="24">
        <f t="shared" si="13"/>
        <v>0.96910155379024954</v>
      </c>
      <c r="AI16" s="3"/>
      <c r="AJ16" s="91">
        <f t="shared" si="5"/>
        <v>2.3951860179321802E-2</v>
      </c>
      <c r="AK16" s="27">
        <f t="shared" si="6"/>
        <v>1.5367324752959266E-3</v>
      </c>
    </row>
    <row r="17" spans="1:43" x14ac:dyDescent="0.25">
      <c r="A17" s="64" t="s">
        <v>4</v>
      </c>
      <c r="B17" s="61">
        <f t="shared" ref="B17:AA17" si="14">SUM(B18:B22)</f>
        <v>0</v>
      </c>
      <c r="C17" s="61">
        <f t="shared" si="14"/>
        <v>0</v>
      </c>
      <c r="D17" s="61">
        <f t="shared" si="14"/>
        <v>0</v>
      </c>
      <c r="E17" s="61">
        <f t="shared" si="14"/>
        <v>0</v>
      </c>
      <c r="F17" s="61">
        <f t="shared" si="14"/>
        <v>0</v>
      </c>
      <c r="G17" s="61">
        <f t="shared" si="14"/>
        <v>0</v>
      </c>
      <c r="H17" s="61">
        <f t="shared" si="14"/>
        <v>0</v>
      </c>
      <c r="I17" s="61">
        <f t="shared" si="14"/>
        <v>0</v>
      </c>
      <c r="J17" s="61">
        <f t="shared" si="14"/>
        <v>0</v>
      </c>
      <c r="K17" s="61">
        <f t="shared" si="14"/>
        <v>0</v>
      </c>
      <c r="L17" s="61">
        <f t="shared" si="14"/>
        <v>0</v>
      </c>
      <c r="M17" s="61">
        <f t="shared" si="14"/>
        <v>0</v>
      </c>
      <c r="N17" s="61">
        <f t="shared" si="14"/>
        <v>0</v>
      </c>
      <c r="O17" s="61">
        <f t="shared" si="14"/>
        <v>0</v>
      </c>
      <c r="P17" s="61">
        <f t="shared" si="14"/>
        <v>0</v>
      </c>
      <c r="Q17" s="61">
        <f t="shared" si="14"/>
        <v>0</v>
      </c>
      <c r="R17" s="61">
        <f t="shared" si="14"/>
        <v>0</v>
      </c>
      <c r="S17" s="61">
        <f t="shared" si="14"/>
        <v>0</v>
      </c>
      <c r="T17" s="61">
        <f t="shared" si="14"/>
        <v>0</v>
      </c>
      <c r="U17" s="61">
        <f t="shared" si="14"/>
        <v>0</v>
      </c>
      <c r="V17" s="61">
        <f t="shared" si="14"/>
        <v>0</v>
      </c>
      <c r="W17" s="61">
        <f t="shared" si="14"/>
        <v>0</v>
      </c>
      <c r="X17" s="61">
        <f t="shared" si="14"/>
        <v>0</v>
      </c>
      <c r="Y17" s="61">
        <f t="shared" si="14"/>
        <v>0</v>
      </c>
      <c r="Z17" s="61">
        <f t="shared" si="14"/>
        <v>0</v>
      </c>
      <c r="AA17" s="61">
        <f t="shared" si="14"/>
        <v>0</v>
      </c>
      <c r="AB17" s="61">
        <f>SUM(AB18:AB22)</f>
        <v>0</v>
      </c>
      <c r="AC17" s="61">
        <f>SUM(AC18:AC22)</f>
        <v>0</v>
      </c>
      <c r="AD17" s="61">
        <f t="shared" ref="AD17:AE17" si="15">SUM(AD18:AD22)</f>
        <v>0</v>
      </c>
      <c r="AE17" s="61">
        <f t="shared" si="15"/>
        <v>0</v>
      </c>
      <c r="AF17" s="61">
        <f t="shared" ref="AF17" si="16">SUM(AF18:AF22)</f>
        <v>0</v>
      </c>
      <c r="AG17" s="22">
        <f t="shared" si="3"/>
        <v>0</v>
      </c>
      <c r="AH17" s="22"/>
      <c r="AI17" s="3"/>
      <c r="AJ17" s="36"/>
      <c r="AK17" s="30"/>
    </row>
    <row r="18" spans="1:43" outlineLevel="1" x14ac:dyDescent="0.25">
      <c r="A18" s="62" t="s">
        <v>20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24"/>
      <c r="AH18" s="24"/>
      <c r="AI18" s="3"/>
      <c r="AJ18" s="91"/>
      <c r="AK18" s="27"/>
    </row>
    <row r="19" spans="1:43" outlineLevel="1" x14ac:dyDescent="0.25">
      <c r="A19" s="62" t="s">
        <v>36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24"/>
      <c r="AH19" s="24"/>
      <c r="AI19" s="3"/>
      <c r="AJ19" s="91"/>
      <c r="AK19" s="27"/>
    </row>
    <row r="20" spans="1:43" outlineLevel="1" x14ac:dyDescent="0.25">
      <c r="A20" s="62" t="s">
        <v>21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24"/>
      <c r="AH20" s="24"/>
      <c r="AI20" s="3"/>
      <c r="AJ20" s="91"/>
      <c r="AK20" s="27"/>
    </row>
    <row r="21" spans="1:43" outlineLevel="1" x14ac:dyDescent="0.25">
      <c r="A21" s="62" t="s">
        <v>37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24"/>
      <c r="AH21" s="24"/>
      <c r="AI21" s="3"/>
      <c r="AJ21" s="91"/>
      <c r="AK21" s="27"/>
    </row>
    <row r="22" spans="1:43" outlineLevel="1" x14ac:dyDescent="0.25">
      <c r="A22" s="62" t="s">
        <v>22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24"/>
      <c r="AH22" s="24"/>
      <c r="AI22" s="3"/>
      <c r="AJ22" s="91"/>
      <c r="AK22" s="27"/>
    </row>
    <row r="23" spans="1:43" x14ac:dyDescent="0.25">
      <c r="A23" s="64" t="s">
        <v>9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22"/>
      <c r="AH23" s="22"/>
      <c r="AI23" s="3"/>
      <c r="AJ23" s="36"/>
      <c r="AK23" s="30"/>
      <c r="AQ23" s="6"/>
    </row>
    <row r="24" spans="1:43" x14ac:dyDescent="0.25">
      <c r="A24" s="64" t="s">
        <v>1</v>
      </c>
      <c r="B24" s="61">
        <f t="shared" ref="B24:AA24" si="17">SUM(B25:B31)</f>
        <v>11755.492494478323</v>
      </c>
      <c r="C24" s="61">
        <f t="shared" si="17"/>
        <v>11982.439596078628</v>
      </c>
      <c r="D24" s="61">
        <f t="shared" si="17"/>
        <v>12203.897339666853</v>
      </c>
      <c r="E24" s="61">
        <f t="shared" si="17"/>
        <v>12309.954343103371</v>
      </c>
      <c r="F24" s="61">
        <f t="shared" si="17"/>
        <v>12341.414632739159</v>
      </c>
      <c r="G24" s="61">
        <f t="shared" si="17"/>
        <v>12454.651439675967</v>
      </c>
      <c r="H24" s="61">
        <f t="shared" si="17"/>
        <v>12898.508514833395</v>
      </c>
      <c r="I24" s="61">
        <f t="shared" si="17"/>
        <v>13277.423480797957</v>
      </c>
      <c r="J24" s="61">
        <f t="shared" si="17"/>
        <v>13539.636566184943</v>
      </c>
      <c r="K24" s="61">
        <f t="shared" si="17"/>
        <v>13202.395081855961</v>
      </c>
      <c r="L24" s="61">
        <f t="shared" si="17"/>
        <v>12702.389119505957</v>
      </c>
      <c r="M24" s="61">
        <f t="shared" si="17"/>
        <v>12731.738665786504</v>
      </c>
      <c r="N24" s="61">
        <f t="shared" si="17"/>
        <v>12683.266177486001</v>
      </c>
      <c r="O24" s="61">
        <f t="shared" si="17"/>
        <v>12711.475735459033</v>
      </c>
      <c r="P24" s="61">
        <f t="shared" si="17"/>
        <v>12635.846277594823</v>
      </c>
      <c r="Q24" s="61">
        <f t="shared" si="17"/>
        <v>12632.3279213034</v>
      </c>
      <c r="R24" s="61">
        <f t="shared" si="17"/>
        <v>12727.721435732343</v>
      </c>
      <c r="S24" s="61">
        <f t="shared" si="17"/>
        <v>12326.39916550015</v>
      </c>
      <c r="T24" s="61">
        <f t="shared" si="17"/>
        <v>12338.171028504763</v>
      </c>
      <c r="U24" s="61">
        <f t="shared" si="17"/>
        <v>12150.372128738192</v>
      </c>
      <c r="V24" s="61">
        <f t="shared" si="17"/>
        <v>11898.362040212916</v>
      </c>
      <c r="W24" s="61">
        <f t="shared" si="17"/>
        <v>11766.240701690273</v>
      </c>
      <c r="X24" s="61">
        <f t="shared" si="17"/>
        <v>12485.109833466406</v>
      </c>
      <c r="Y24" s="61">
        <f t="shared" si="17"/>
        <v>12598.535609239732</v>
      </c>
      <c r="Z24" s="61">
        <f t="shared" si="17"/>
        <v>12505.282906939601</v>
      </c>
      <c r="AA24" s="61">
        <f t="shared" si="17"/>
        <v>12960.580951941052</v>
      </c>
      <c r="AB24" s="61">
        <f>SUM(AB25:AB31)</f>
        <v>13331.204885868938</v>
      </c>
      <c r="AC24" s="61">
        <f>SUM(AC25:AC31)</f>
        <v>13765.98232504071</v>
      </c>
      <c r="AD24" s="61">
        <f t="shared" ref="AD24:AE24" si="18">SUM(AD25:AD31)</f>
        <v>14086.744494439456</v>
      </c>
      <c r="AE24" s="61">
        <f t="shared" si="18"/>
        <v>13720.696312193271</v>
      </c>
      <c r="AF24" s="61">
        <f t="shared" ref="AF24" si="19">SUM(AF25:AF31)</f>
        <v>13915.817625080641</v>
      </c>
      <c r="AG24" s="22">
        <f t="shared" si="3"/>
        <v>0.93225492074613836</v>
      </c>
      <c r="AH24" s="22">
        <f>(AF24-B24)/B24</f>
        <v>0.18377155458327626</v>
      </c>
      <c r="AI24" s="3"/>
      <c r="AJ24" s="36">
        <f t="shared" si="5"/>
        <v>1.4220948299392777E-2</v>
      </c>
      <c r="AK24" s="30">
        <f t="shared" si="6"/>
        <v>195.12131288736964</v>
      </c>
      <c r="AN24" s="65"/>
      <c r="AO24" s="65"/>
      <c r="AP24" s="65"/>
    </row>
    <row r="25" spans="1:43" outlineLevel="1" x14ac:dyDescent="0.25">
      <c r="A25" s="62" t="s">
        <v>23</v>
      </c>
      <c r="B25" s="63">
        <v>10466.066693626075</v>
      </c>
      <c r="C25" s="63">
        <v>10660.547678512488</v>
      </c>
      <c r="D25" s="63">
        <v>10852.00217283778</v>
      </c>
      <c r="E25" s="63">
        <v>10942.326463158119</v>
      </c>
      <c r="F25" s="63">
        <v>10976.466639185966</v>
      </c>
      <c r="G25" s="63">
        <v>11085.93373541304</v>
      </c>
      <c r="H25" s="63">
        <v>11470.212074696638</v>
      </c>
      <c r="I25" s="63">
        <v>11811.870224809058</v>
      </c>
      <c r="J25" s="63">
        <v>12040.36882009474</v>
      </c>
      <c r="K25" s="63">
        <v>11742.651515125888</v>
      </c>
      <c r="L25" s="63">
        <v>11295.770135360593</v>
      </c>
      <c r="M25" s="63">
        <v>11308.710130901731</v>
      </c>
      <c r="N25" s="63">
        <v>11264.603627702762</v>
      </c>
      <c r="O25" s="63">
        <v>11302.743895659585</v>
      </c>
      <c r="P25" s="63">
        <v>11241.255673611189</v>
      </c>
      <c r="Q25" s="63">
        <v>11217.330901472804</v>
      </c>
      <c r="R25" s="63">
        <v>11304.710444586908</v>
      </c>
      <c r="S25" s="63">
        <v>10951.346415367289</v>
      </c>
      <c r="T25" s="63">
        <v>10964.90014598888</v>
      </c>
      <c r="U25" s="63">
        <v>10789.133150387202</v>
      </c>
      <c r="V25" s="63">
        <v>10554.669290296861</v>
      </c>
      <c r="W25" s="63">
        <v>10419.329881054276</v>
      </c>
      <c r="X25" s="63">
        <v>11043.027430425514</v>
      </c>
      <c r="Y25" s="63">
        <v>11144.523065171637</v>
      </c>
      <c r="Z25" s="63">
        <v>11063.691314453081</v>
      </c>
      <c r="AA25" s="63">
        <v>11463.65668811105</v>
      </c>
      <c r="AB25" s="63">
        <v>11789.939081336175</v>
      </c>
      <c r="AC25" s="63">
        <v>12182.619630922911</v>
      </c>
      <c r="AD25" s="63">
        <v>12467.057001502155</v>
      </c>
      <c r="AE25" s="63">
        <v>12147.932237567402</v>
      </c>
      <c r="AF25" s="63">
        <v>12313.368953670142</v>
      </c>
      <c r="AG25" s="24">
        <f t="shared" si="3"/>
        <v>0.82490293472462761</v>
      </c>
      <c r="AH25" s="24">
        <f>(AF25-B25)/B25</f>
        <v>0.17650396410803404</v>
      </c>
      <c r="AI25" s="3"/>
      <c r="AJ25" s="91">
        <f t="shared" si="5"/>
        <v>1.3618508308033555E-2</v>
      </c>
      <c r="AK25" s="27">
        <f t="shared" si="6"/>
        <v>165.43671610274032</v>
      </c>
    </row>
    <row r="26" spans="1:43" outlineLevel="1" x14ac:dyDescent="0.25">
      <c r="A26" s="62" t="s">
        <v>24</v>
      </c>
      <c r="B26" s="63">
        <v>1288.151919363175</v>
      </c>
      <c r="C26" s="63">
        <v>1320.5602841489431</v>
      </c>
      <c r="D26" s="63">
        <v>1350.533572469335</v>
      </c>
      <c r="E26" s="63">
        <v>1366.2327015969493</v>
      </c>
      <c r="F26" s="63">
        <v>1363.3877376886771</v>
      </c>
      <c r="G26" s="63">
        <v>1366.8717651389695</v>
      </c>
      <c r="H26" s="63">
        <v>1426.7925462292076</v>
      </c>
      <c r="I26" s="63">
        <v>1464.0461632682054</v>
      </c>
      <c r="J26" s="63">
        <v>1497.7412780656734</v>
      </c>
      <c r="K26" s="63">
        <v>1458.1870975866816</v>
      </c>
      <c r="L26" s="63">
        <v>1405.0236486346871</v>
      </c>
      <c r="M26" s="63">
        <v>1421.4132661943279</v>
      </c>
      <c r="N26" s="63">
        <v>1417.0806473378252</v>
      </c>
      <c r="O26" s="63">
        <v>1407.0424399581887</v>
      </c>
      <c r="P26" s="63">
        <v>1392.9115278720303</v>
      </c>
      <c r="Q26" s="63">
        <v>1413.2627597397782</v>
      </c>
      <c r="R26" s="63">
        <v>1421.3708407782588</v>
      </c>
      <c r="S26" s="63">
        <v>1373.500617769156</v>
      </c>
      <c r="T26" s="63">
        <v>1371.6552490080699</v>
      </c>
      <c r="U26" s="63">
        <v>1359.847318037351</v>
      </c>
      <c r="V26" s="63">
        <v>1342.4130443308077</v>
      </c>
      <c r="W26" s="63">
        <v>1345.7080906608467</v>
      </c>
      <c r="X26" s="63">
        <v>1440.9133574971947</v>
      </c>
      <c r="Y26" s="63">
        <v>1452.9582391277509</v>
      </c>
      <c r="Z26" s="63">
        <v>1440.6364915593233</v>
      </c>
      <c r="AA26" s="63">
        <v>1496.0188775796416</v>
      </c>
      <c r="AB26" s="63">
        <v>1540.3353938543353</v>
      </c>
      <c r="AC26" s="63">
        <v>1582.3776067870392</v>
      </c>
      <c r="AD26" s="63">
        <v>1618.6182070743016</v>
      </c>
      <c r="AE26" s="63">
        <v>1571.7220591618989</v>
      </c>
      <c r="AF26" s="63">
        <v>1601.4452816328962</v>
      </c>
      <c r="AG26" s="24">
        <f t="shared" si="3"/>
        <v>0.10728476646727406</v>
      </c>
      <c r="AH26" s="24">
        <f t="shared" ref="AH26:AH31" si="20">(AF26-B26)/B26</f>
        <v>0.24321150134574529</v>
      </c>
      <c r="AI26" s="3"/>
      <c r="AJ26" s="91">
        <f t="shared" si="5"/>
        <v>1.8911245978724067E-2</v>
      </c>
      <c r="AK26" s="27">
        <f t="shared" si="6"/>
        <v>29.723222470997371</v>
      </c>
    </row>
    <row r="27" spans="1:43" outlineLevel="1" x14ac:dyDescent="0.25">
      <c r="A27" s="62" t="s">
        <v>25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24"/>
      <c r="AH27" s="24"/>
      <c r="AI27" s="3"/>
      <c r="AJ27" s="91"/>
      <c r="AK27" s="27"/>
    </row>
    <row r="28" spans="1:43" outlineLevel="1" x14ac:dyDescent="0.25">
      <c r="A28" s="62" t="s">
        <v>26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24"/>
      <c r="AH28" s="24"/>
      <c r="AI28" s="3"/>
      <c r="AJ28" s="91"/>
      <c r="AK28" s="27"/>
    </row>
    <row r="29" spans="1:43" outlineLevel="1" x14ac:dyDescent="0.25">
      <c r="A29" s="62" t="s">
        <v>27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24"/>
      <c r="AH29" s="24"/>
      <c r="AI29" s="3"/>
      <c r="AJ29" s="91"/>
      <c r="AK29" s="27"/>
    </row>
    <row r="30" spans="1:43" outlineLevel="1" x14ac:dyDescent="0.25">
      <c r="A30" s="62" t="s">
        <v>40</v>
      </c>
      <c r="B30" s="63">
        <v>1.0663359580224001</v>
      </c>
      <c r="C30" s="63">
        <v>1.1073488794847999</v>
      </c>
      <c r="D30" s="63">
        <v>1.1227287250332003</v>
      </c>
      <c r="E30" s="63">
        <v>1.1278553402160001</v>
      </c>
      <c r="F30" s="63">
        <v>1.2816537957000005</v>
      </c>
      <c r="G30" s="63">
        <v>1.4713385574636002</v>
      </c>
      <c r="H30" s="63">
        <v>1.1842481072268001</v>
      </c>
      <c r="I30" s="63">
        <v>1.2252610286892003</v>
      </c>
      <c r="J30" s="63">
        <v>1.2150077983236001</v>
      </c>
      <c r="K30" s="63">
        <v>1.2816537957000005</v>
      </c>
      <c r="L30" s="63">
        <v>1.3277933323452005</v>
      </c>
      <c r="M30" s="63">
        <v>1.3431731778935998</v>
      </c>
      <c r="N30" s="63">
        <v>1.3482997930764002</v>
      </c>
      <c r="O30" s="63">
        <v>1.3534264082592002</v>
      </c>
      <c r="P30" s="63">
        <v>1.2970336412483998</v>
      </c>
      <c r="Q30" s="63">
        <v>1.3918153471172656</v>
      </c>
      <c r="R30" s="63">
        <v>1.3342627605892878</v>
      </c>
      <c r="S30" s="63">
        <v>1.2668708943253932</v>
      </c>
      <c r="T30" s="63">
        <v>1.3707457975083062</v>
      </c>
      <c r="U30" s="63">
        <v>1.1626811450723307</v>
      </c>
      <c r="V30" s="63">
        <v>1.0997221354081308</v>
      </c>
      <c r="W30" s="63">
        <v>1.0536484561726009</v>
      </c>
      <c r="X30" s="63">
        <v>1.0040104383073334</v>
      </c>
      <c r="Y30" s="63">
        <v>0.87066574100479122</v>
      </c>
      <c r="Z30" s="63">
        <v>0.78012913794665439</v>
      </c>
      <c r="AA30" s="63">
        <v>0.75155500335080694</v>
      </c>
      <c r="AB30" s="63">
        <v>0.78915449957729056</v>
      </c>
      <c r="AC30" s="63">
        <v>0.81781781854303792</v>
      </c>
      <c r="AD30" s="63">
        <v>0.86962882175357537</v>
      </c>
      <c r="AE30" s="63">
        <v>0.86962882175357537</v>
      </c>
      <c r="AF30" s="63">
        <v>0.86962882175357537</v>
      </c>
      <c r="AG30" s="24">
        <f t="shared" si="3"/>
        <v>5.8258578126324005E-5</v>
      </c>
      <c r="AH30" s="24">
        <f t="shared" si="20"/>
        <v>-0.18447013325296924</v>
      </c>
      <c r="AI30" s="3"/>
      <c r="AJ30" s="91">
        <f t="shared" si="5"/>
        <v>0</v>
      </c>
      <c r="AK30" s="27">
        <f t="shared" si="6"/>
        <v>0</v>
      </c>
    </row>
    <row r="31" spans="1:43" outlineLevel="1" x14ac:dyDescent="0.25">
      <c r="A31" s="62" t="s">
        <v>11</v>
      </c>
      <c r="B31" s="63">
        <v>0.20754553105034021</v>
      </c>
      <c r="C31" s="63">
        <v>0.22428453771120618</v>
      </c>
      <c r="D31" s="63">
        <v>0.23886563470563416</v>
      </c>
      <c r="E31" s="63">
        <v>0.2673230080875551</v>
      </c>
      <c r="F31" s="63">
        <v>0.27860206881387661</v>
      </c>
      <c r="G31" s="63">
        <v>0.37460056649378559</v>
      </c>
      <c r="H31" s="63">
        <v>0.31964580032183143</v>
      </c>
      <c r="I31" s="63">
        <v>0.28183169200592811</v>
      </c>
      <c r="J31" s="63">
        <v>0.31146022620457803</v>
      </c>
      <c r="K31" s="63">
        <v>0.27481534769004223</v>
      </c>
      <c r="L31" s="63">
        <v>0.26754217833108151</v>
      </c>
      <c r="M31" s="63">
        <v>0.27209551255341768</v>
      </c>
      <c r="N31" s="63">
        <v>0.23360265233795921</v>
      </c>
      <c r="O31" s="63">
        <v>0.33597343299974919</v>
      </c>
      <c r="P31" s="63">
        <v>0.38204247035442768</v>
      </c>
      <c r="Q31" s="63">
        <v>0.34244474370150801</v>
      </c>
      <c r="R31" s="63">
        <v>0.30588760658733555</v>
      </c>
      <c r="S31" s="63">
        <v>0.28526146937973235</v>
      </c>
      <c r="T31" s="63">
        <v>0.244887710303128</v>
      </c>
      <c r="U31" s="63">
        <v>0.22897916856644812</v>
      </c>
      <c r="V31" s="63">
        <v>0.17998344983951212</v>
      </c>
      <c r="W31" s="63">
        <v>0.14908151897696043</v>
      </c>
      <c r="X31" s="63">
        <v>0.16503510538771968</v>
      </c>
      <c r="Y31" s="63">
        <v>0.18363919934002093</v>
      </c>
      <c r="Z31" s="63">
        <v>0.17497178924927942</v>
      </c>
      <c r="AA31" s="63">
        <v>0.15383124700884138</v>
      </c>
      <c r="AB31" s="63">
        <v>0.14125617885069641</v>
      </c>
      <c r="AC31" s="63">
        <v>0.16726951221795427</v>
      </c>
      <c r="AD31" s="63">
        <v>0.19965704124398764</v>
      </c>
      <c r="AE31" s="63">
        <v>0.17238664221570665</v>
      </c>
      <c r="AF31" s="63">
        <v>0.13376095584774955</v>
      </c>
      <c r="AG31" s="24">
        <f t="shared" si="3"/>
        <v>8.960976110237637E-6</v>
      </c>
      <c r="AH31" s="24">
        <f t="shared" si="20"/>
        <v>-0.35551030575885634</v>
      </c>
      <c r="AI31" s="3"/>
      <c r="AJ31" s="91">
        <f t="shared" si="5"/>
        <v>-0.22406426548772235</v>
      </c>
      <c r="AK31" s="27">
        <f t="shared" si="6"/>
        <v>-3.8625686367957102E-2</v>
      </c>
    </row>
    <row r="32" spans="1:43" x14ac:dyDescent="0.25">
      <c r="A32" s="64" t="s">
        <v>2</v>
      </c>
      <c r="B32" s="61">
        <f t="shared" ref="B32:AA32" si="21">SUM(B33:B36)</f>
        <v>1380.2262078972735</v>
      </c>
      <c r="C32" s="61">
        <f t="shared" si="21"/>
        <v>1461.0991277437502</v>
      </c>
      <c r="D32" s="61">
        <f t="shared" si="21"/>
        <v>1524.5147015608809</v>
      </c>
      <c r="E32" s="61">
        <f t="shared" si="21"/>
        <v>1574.0676366392872</v>
      </c>
      <c r="F32" s="61">
        <f t="shared" si="21"/>
        <v>1619.7977249015548</v>
      </c>
      <c r="G32" s="61">
        <f t="shared" si="21"/>
        <v>1656.7359747538308</v>
      </c>
      <c r="H32" s="61">
        <f t="shared" si="21"/>
        <v>1535.5133658952302</v>
      </c>
      <c r="I32" s="61">
        <f t="shared" si="21"/>
        <v>1274.0069329790904</v>
      </c>
      <c r="J32" s="61">
        <f t="shared" si="21"/>
        <v>1332.0381309105201</v>
      </c>
      <c r="K32" s="61">
        <f t="shared" si="21"/>
        <v>1326.8537844210787</v>
      </c>
      <c r="L32" s="61">
        <f t="shared" si="21"/>
        <v>1332.3414424980945</v>
      </c>
      <c r="M32" s="61">
        <f t="shared" si="21"/>
        <v>1431.91480055291</v>
      </c>
      <c r="N32" s="61">
        <f t="shared" si="21"/>
        <v>1510.8255868964511</v>
      </c>
      <c r="O32" s="61">
        <f t="shared" si="21"/>
        <v>1518.1297088364702</v>
      </c>
      <c r="P32" s="61">
        <f t="shared" si="21"/>
        <v>1247.675119423815</v>
      </c>
      <c r="Q32" s="61">
        <f t="shared" si="21"/>
        <v>1066.689327339601</v>
      </c>
      <c r="R32" s="61">
        <f t="shared" si="21"/>
        <v>1104.0517393076957</v>
      </c>
      <c r="S32" s="61">
        <f t="shared" si="21"/>
        <v>667.55809746601813</v>
      </c>
      <c r="T32" s="61">
        <f t="shared" si="21"/>
        <v>524.62052985880064</v>
      </c>
      <c r="U32" s="61">
        <f t="shared" si="21"/>
        <v>348.89047236191197</v>
      </c>
      <c r="V32" s="61">
        <f t="shared" si="21"/>
        <v>356.24410625372235</v>
      </c>
      <c r="W32" s="61">
        <f t="shared" si="21"/>
        <v>462.82673739378913</v>
      </c>
      <c r="X32" s="61">
        <f t="shared" si="21"/>
        <v>379.79826401757498</v>
      </c>
      <c r="Y32" s="61">
        <f t="shared" si="21"/>
        <v>538.70194421717781</v>
      </c>
      <c r="Z32" s="61">
        <f t="shared" si="21"/>
        <v>728.56781690439107</v>
      </c>
      <c r="AA32" s="61">
        <f t="shared" si="21"/>
        <v>801.99792622819723</v>
      </c>
      <c r="AB32" s="61">
        <f>SUM(AB33:AB36)</f>
        <v>825.88868488747551</v>
      </c>
      <c r="AC32" s="61">
        <f>SUM(AC33:AC36)</f>
        <v>795.99235003452452</v>
      </c>
      <c r="AD32" s="61">
        <f t="shared" ref="AD32:AE32" si="22">SUM(AD33:AD36)</f>
        <v>769.99195417083581</v>
      </c>
      <c r="AE32" s="61">
        <f t="shared" si="22"/>
        <v>757.63963600260956</v>
      </c>
      <c r="AF32" s="61">
        <f t="shared" ref="AF32" si="23">SUM(AF33:AF36)</f>
        <v>750.61421999233789</v>
      </c>
      <c r="AG32" s="22">
        <f t="shared" si="3"/>
        <v>5.0285496621390681E-2</v>
      </c>
      <c r="AH32" s="22">
        <f>(AF32-B32)/B32</f>
        <v>-0.45616579681103686</v>
      </c>
      <c r="AI32" s="3"/>
      <c r="AJ32" s="36">
        <f t="shared" si="5"/>
        <v>-9.2727672582423766E-3</v>
      </c>
      <c r="AK32" s="30">
        <f t="shared" si="6"/>
        <v>-7.0254160102716696</v>
      </c>
    </row>
    <row r="33" spans="1:37" outlineLevel="1" x14ac:dyDescent="0.25">
      <c r="A33" s="62" t="s">
        <v>28</v>
      </c>
      <c r="B33" s="63">
        <v>1318.0750046457997</v>
      </c>
      <c r="C33" s="63">
        <v>1398.5762396203297</v>
      </c>
      <c r="D33" s="63">
        <v>1461.4329391711981</v>
      </c>
      <c r="E33" s="63">
        <v>1510.5881268151277</v>
      </c>
      <c r="F33" s="63">
        <v>1556.0660070268186</v>
      </c>
      <c r="G33" s="63">
        <v>1592.759090270677</v>
      </c>
      <c r="H33" s="63">
        <v>1471.8696106900711</v>
      </c>
      <c r="I33" s="63">
        <v>1212.7245603159163</v>
      </c>
      <c r="J33" s="63">
        <v>1263.4259964598352</v>
      </c>
      <c r="K33" s="63">
        <v>1261.2873970377811</v>
      </c>
      <c r="L33" s="63">
        <v>1268.1637358600644</v>
      </c>
      <c r="M33" s="63">
        <v>1364.4710203505406</v>
      </c>
      <c r="N33" s="63">
        <v>1437.6433897413656</v>
      </c>
      <c r="O33" s="63">
        <v>1457.1351738766384</v>
      </c>
      <c r="P33" s="63">
        <v>1190.8522842044661</v>
      </c>
      <c r="Q33" s="63">
        <v>1006.9985553870778</v>
      </c>
      <c r="R33" s="63">
        <v>1049.2955470508382</v>
      </c>
      <c r="S33" s="63">
        <v>615.99279973624357</v>
      </c>
      <c r="T33" s="63">
        <v>463.84204329766396</v>
      </c>
      <c r="U33" s="63">
        <v>284.8049081264104</v>
      </c>
      <c r="V33" s="63">
        <v>278.64650733286254</v>
      </c>
      <c r="W33" s="63">
        <v>381.56113356609893</v>
      </c>
      <c r="X33" s="63">
        <v>302.79154765173917</v>
      </c>
      <c r="Y33" s="63">
        <v>460.96994317368154</v>
      </c>
      <c r="Z33" s="63">
        <v>648.10107072438586</v>
      </c>
      <c r="AA33" s="63">
        <v>726.92670538507707</v>
      </c>
      <c r="AB33" s="63">
        <v>749.56085926208709</v>
      </c>
      <c r="AC33" s="63">
        <v>717.90523816711902</v>
      </c>
      <c r="AD33" s="63">
        <v>692.70934488966407</v>
      </c>
      <c r="AE33" s="63">
        <v>676.8773309683836</v>
      </c>
      <c r="AF33" s="63">
        <v>667.93610829460567</v>
      </c>
      <c r="AG33" s="24">
        <f t="shared" si="3"/>
        <v>4.4746686143643917E-2</v>
      </c>
      <c r="AH33" s="24">
        <f>(AF33-B33)/B33</f>
        <v>-0.4932487863434622</v>
      </c>
      <c r="AI33" s="3"/>
      <c r="AJ33" s="91">
        <f t="shared" si="5"/>
        <v>-1.3209517093719255E-2</v>
      </c>
      <c r="AK33" s="27">
        <f t="shared" si="6"/>
        <v>-8.9412226737779292</v>
      </c>
    </row>
    <row r="34" spans="1:37" outlineLevel="1" x14ac:dyDescent="0.25">
      <c r="A34" s="62" t="s">
        <v>29</v>
      </c>
      <c r="B34" s="63">
        <v>0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2.2233000000000001</v>
      </c>
      <c r="N34" s="63">
        <v>3.4013</v>
      </c>
      <c r="O34" s="63">
        <v>4.7308000000000003</v>
      </c>
      <c r="P34" s="63">
        <v>4.9577999999999998</v>
      </c>
      <c r="Q34" s="63">
        <v>8.0269999999999975</v>
      </c>
      <c r="R34" s="63">
        <v>7.9883999999999995</v>
      </c>
      <c r="S34" s="63">
        <v>7.2786</v>
      </c>
      <c r="T34" s="63">
        <v>9.5852000000000004</v>
      </c>
      <c r="U34" s="63">
        <v>12.285900000000002</v>
      </c>
      <c r="V34" s="63">
        <v>26.919999999999998</v>
      </c>
      <c r="W34" s="63">
        <v>30.564799999999998</v>
      </c>
      <c r="X34" s="63">
        <v>26.130300000000002</v>
      </c>
      <c r="Y34" s="63">
        <v>27.1</v>
      </c>
      <c r="Z34" s="63">
        <v>28.006430640066792</v>
      </c>
      <c r="AA34" s="63">
        <v>22.76887847377904</v>
      </c>
      <c r="AB34" s="63">
        <v>25.767928728055249</v>
      </c>
      <c r="AC34" s="63">
        <v>26.946799885400008</v>
      </c>
      <c r="AD34" s="63">
        <v>26.865201482664435</v>
      </c>
      <c r="AE34" s="63">
        <v>29.394885170025002</v>
      </c>
      <c r="AF34" s="63">
        <v>29.394885170025002</v>
      </c>
      <c r="AG34" s="24">
        <f t="shared" si="3"/>
        <v>1.9692358065352767E-3</v>
      </c>
      <c r="AH34" s="24"/>
      <c r="AI34" s="3"/>
      <c r="AJ34" s="91"/>
      <c r="AK34" s="27"/>
    </row>
    <row r="35" spans="1:37" outlineLevel="1" x14ac:dyDescent="0.25">
      <c r="A35" s="62" t="s">
        <v>30</v>
      </c>
      <c r="B35" s="63">
        <v>1.0517276439228023</v>
      </c>
      <c r="C35" s="63">
        <v>1.076593083902305</v>
      </c>
      <c r="D35" s="63">
        <v>1.1335377199810128</v>
      </c>
      <c r="E35" s="63">
        <v>1.1896941561382939</v>
      </c>
      <c r="F35" s="63">
        <v>1.2362504832372856</v>
      </c>
      <c r="G35" s="63">
        <v>1.2747457435776115</v>
      </c>
      <c r="H35" s="63">
        <v>1.2685493320978209</v>
      </c>
      <c r="I35" s="63">
        <v>1.1917294484091958</v>
      </c>
      <c r="J35" s="63">
        <v>1.113417776270476</v>
      </c>
      <c r="K35" s="63">
        <v>1.5670949238651026</v>
      </c>
      <c r="L35" s="63">
        <v>1.7295190087621051</v>
      </c>
      <c r="M35" s="63">
        <v>2.1903253556437101</v>
      </c>
      <c r="N35" s="63">
        <v>4.612751971577187</v>
      </c>
      <c r="O35" s="63">
        <v>5.9960376922643057</v>
      </c>
      <c r="P35" s="63">
        <v>3.6021462615001472</v>
      </c>
      <c r="Q35" s="63">
        <v>2.3204422450905495</v>
      </c>
      <c r="R35" s="63">
        <v>2.4011647486509613</v>
      </c>
      <c r="S35" s="63">
        <v>9.1278711888478664E-2</v>
      </c>
      <c r="T35" s="63">
        <v>0.33801577056646803</v>
      </c>
      <c r="U35" s="63">
        <v>0.34332984322967069</v>
      </c>
      <c r="V35" s="63">
        <v>0.4226191272098464</v>
      </c>
      <c r="W35" s="63">
        <v>0.63601277181103</v>
      </c>
      <c r="X35" s="63">
        <v>0.2145592635374646</v>
      </c>
      <c r="Y35" s="63">
        <v>0.14019248375955543</v>
      </c>
      <c r="Z35" s="63">
        <v>0.13171558998164626</v>
      </c>
      <c r="AA35" s="63">
        <v>0.14153973216090274</v>
      </c>
      <c r="AB35" s="63">
        <v>0.13414485396944423</v>
      </c>
      <c r="AC35" s="63">
        <v>0.14206890123453392</v>
      </c>
      <c r="AD35" s="63">
        <v>0.1669050828182112</v>
      </c>
      <c r="AE35" s="63">
        <v>0.22265547287699822</v>
      </c>
      <c r="AF35" s="63">
        <v>0.1401885157920181</v>
      </c>
      <c r="AG35" s="24">
        <f t="shared" si="3"/>
        <v>9.3915741927847553E-6</v>
      </c>
      <c r="AH35" s="24">
        <f t="shared" ref="AH35:AH36" si="24">(AF35-B35)/B35</f>
        <v>-0.86670644572093414</v>
      </c>
      <c r="AI35" s="3"/>
      <c r="AJ35" s="91">
        <f t="shared" si="5"/>
        <v>-0.37037920523308859</v>
      </c>
      <c r="AK35" s="27">
        <f t="shared" si="6"/>
        <v>-8.2466957084980114E-2</v>
      </c>
    </row>
    <row r="36" spans="1:37" outlineLevel="1" x14ac:dyDescent="0.25">
      <c r="A36" s="62" t="s">
        <v>38</v>
      </c>
      <c r="B36" s="63">
        <v>61.099475607551149</v>
      </c>
      <c r="C36" s="63">
        <v>61.446295039518226</v>
      </c>
      <c r="D36" s="63">
        <v>61.948224669701766</v>
      </c>
      <c r="E36" s="63">
        <v>62.289815668021134</v>
      </c>
      <c r="F36" s="63">
        <v>62.495467391499105</v>
      </c>
      <c r="G36" s="63">
        <v>62.702138739576185</v>
      </c>
      <c r="H36" s="63">
        <v>62.375205873061375</v>
      </c>
      <c r="I36" s="63">
        <v>60.090643214764782</v>
      </c>
      <c r="J36" s="63">
        <v>67.498716674414183</v>
      </c>
      <c r="K36" s="63">
        <v>63.999292459432453</v>
      </c>
      <c r="L36" s="63">
        <v>62.448187629268048</v>
      </c>
      <c r="M36" s="63">
        <v>63.030154846725729</v>
      </c>
      <c r="N36" s="63">
        <v>65.168145183508287</v>
      </c>
      <c r="O36" s="63">
        <v>50.267697267567357</v>
      </c>
      <c r="P36" s="63">
        <v>48.262888957848823</v>
      </c>
      <c r="Q36" s="63">
        <v>49.343329707432574</v>
      </c>
      <c r="R36" s="63">
        <v>44.366627508206676</v>
      </c>
      <c r="S36" s="63">
        <v>44.195419017886195</v>
      </c>
      <c r="T36" s="63">
        <v>50.85527079057016</v>
      </c>
      <c r="U36" s="63">
        <v>51.456334392271863</v>
      </c>
      <c r="V36" s="63">
        <v>50.254979793649959</v>
      </c>
      <c r="W36" s="63">
        <v>50.064791055879212</v>
      </c>
      <c r="X36" s="63">
        <v>50.661857102298399</v>
      </c>
      <c r="Y36" s="63">
        <v>50.49180855973664</v>
      </c>
      <c r="Z36" s="63">
        <v>52.32859994995669</v>
      </c>
      <c r="AA36" s="63">
        <v>52.160802637180105</v>
      </c>
      <c r="AB36" s="63">
        <v>50.42575204336368</v>
      </c>
      <c r="AC36" s="63">
        <v>50.998243080770948</v>
      </c>
      <c r="AD36" s="63">
        <v>50.250502715689052</v>
      </c>
      <c r="AE36" s="63">
        <v>51.144764391324017</v>
      </c>
      <c r="AF36" s="63">
        <v>53.143038011915266</v>
      </c>
      <c r="AG36" s="24">
        <f t="shared" si="3"/>
        <v>3.5601830970187053E-3</v>
      </c>
      <c r="AH36" s="24">
        <f t="shared" si="24"/>
        <v>-0.13022104554122499</v>
      </c>
      <c r="AI36" s="3"/>
      <c r="AJ36" s="91">
        <f t="shared" si="5"/>
        <v>3.9070932174051186E-2</v>
      </c>
      <c r="AK36" s="27">
        <f t="shared" si="6"/>
        <v>1.9982736205912488</v>
      </c>
    </row>
    <row r="37" spans="1:37" x14ac:dyDescent="0.25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17"/>
      <c r="U37" s="66"/>
      <c r="V37" s="66"/>
      <c r="W37" s="66"/>
      <c r="X37" s="66"/>
      <c r="Y37" s="66"/>
      <c r="Z37" s="17"/>
      <c r="AA37" s="17"/>
      <c r="AB37" s="17"/>
      <c r="AC37" s="17"/>
      <c r="AD37" s="17"/>
      <c r="AE37" s="17"/>
      <c r="AF37" s="17"/>
      <c r="AG37" s="95"/>
      <c r="AH37" s="3"/>
      <c r="AI37" s="3"/>
      <c r="AJ37" s="37"/>
      <c r="AK37" s="19"/>
    </row>
    <row r="38" spans="1:37" x14ac:dyDescent="0.25">
      <c r="A38" s="67" t="s">
        <v>8</v>
      </c>
      <c r="B38" s="68">
        <f t="shared" ref="B38:AA38" si="25">SUM(B2,B7,B8,B9,B10,B11,B17,B23,B24,B32)</f>
        <v>13752.054401825968</v>
      </c>
      <c r="C38" s="68">
        <f t="shared" si="25"/>
        <v>14041.688893964421</v>
      </c>
      <c r="D38" s="68">
        <f t="shared" si="25"/>
        <v>14256.738210400556</v>
      </c>
      <c r="E38" s="68">
        <f t="shared" si="25"/>
        <v>14404.029840281104</v>
      </c>
      <c r="F38" s="68">
        <f t="shared" si="25"/>
        <v>14436.645865488223</v>
      </c>
      <c r="G38" s="68">
        <f t="shared" si="25"/>
        <v>14556.67331815362</v>
      </c>
      <c r="H38" s="68">
        <f t="shared" si="25"/>
        <v>14880.569327097897</v>
      </c>
      <c r="I38" s="68">
        <f t="shared" si="25"/>
        <v>14958.561819698647</v>
      </c>
      <c r="J38" s="68">
        <f t="shared" si="25"/>
        <v>15282.879366790427</v>
      </c>
      <c r="K38" s="68">
        <f t="shared" si="25"/>
        <v>14879.672581543395</v>
      </c>
      <c r="L38" s="68">
        <f t="shared" si="25"/>
        <v>14386.900882820086</v>
      </c>
      <c r="M38" s="68">
        <f t="shared" si="25"/>
        <v>14519.852686270202</v>
      </c>
      <c r="N38" s="68">
        <f t="shared" si="25"/>
        <v>14521.193688390178</v>
      </c>
      <c r="O38" s="68">
        <f t="shared" si="25"/>
        <v>15212.320419506157</v>
      </c>
      <c r="P38" s="68">
        <f t="shared" si="25"/>
        <v>14202.806214951133</v>
      </c>
      <c r="Q38" s="68">
        <f t="shared" si="25"/>
        <v>14019.725806161194</v>
      </c>
      <c r="R38" s="68">
        <f t="shared" si="25"/>
        <v>14156.167692016632</v>
      </c>
      <c r="S38" s="68">
        <f t="shared" si="25"/>
        <v>13320.536448977724</v>
      </c>
      <c r="T38" s="68">
        <f t="shared" si="25"/>
        <v>13190.703713804982</v>
      </c>
      <c r="U38" s="68">
        <f t="shared" si="25"/>
        <v>12827.114418001804</v>
      </c>
      <c r="V38" s="68">
        <f t="shared" si="25"/>
        <v>12576.682925120271</v>
      </c>
      <c r="W38" s="68">
        <f t="shared" si="25"/>
        <v>12521.005885236713</v>
      </c>
      <c r="X38" s="68">
        <f t="shared" si="25"/>
        <v>13153.442302632402</v>
      </c>
      <c r="Y38" s="68">
        <f t="shared" si="25"/>
        <v>13433.57525762526</v>
      </c>
      <c r="Z38" s="68">
        <f t="shared" si="25"/>
        <v>13508.448917766837</v>
      </c>
      <c r="AA38" s="68">
        <f t="shared" si="25"/>
        <v>14040.069671889718</v>
      </c>
      <c r="AB38" s="68">
        <f>SUM(AB2,AB7,AB8,AB9,AB10,AB11,AB17,AB23,AB24,AB32)</f>
        <v>14439.16117049443</v>
      </c>
      <c r="AC38" s="68">
        <f>SUM(AC2,AC7,AC8,AC9,AC10,AC11,AC17,AC23,AC24,AC32)</f>
        <v>14820.848025941288</v>
      </c>
      <c r="AD38" s="68">
        <f t="shared" ref="AD38:AE38" si="26">SUM(AD2,AD7,AD8,AD9,AD10,AD11,AD17,AD23,AD24,AD32)</f>
        <v>15132.747440587807</v>
      </c>
      <c r="AE38" s="68">
        <f t="shared" si="26"/>
        <v>14732.740686721856</v>
      </c>
      <c r="AF38" s="68">
        <f t="shared" ref="AF38" si="27">SUM(AF2,AF7,AF8,AF9,AF10,AF11,AF17,AF23,AF24,AF32)</f>
        <v>14927.051941911977</v>
      </c>
      <c r="AG38" s="22">
        <f>AF38/$AF$38</f>
        <v>1</v>
      </c>
      <c r="AH38" s="22">
        <f>(AF38-B38)/B38</f>
        <v>8.5441600633138548E-2</v>
      </c>
      <c r="AI38" s="3"/>
      <c r="AJ38" s="36">
        <f>(AF38-AE38)/AE38</f>
        <v>1.3189077261452634E-2</v>
      </c>
      <c r="AK38" s="30">
        <f t="shared" si="6"/>
        <v>194.3112551901213</v>
      </c>
    </row>
    <row r="39" spans="1:37" x14ac:dyDescent="0.25">
      <c r="AH39" s="3"/>
      <c r="AI39" s="3"/>
      <c r="AJ39" s="3"/>
      <c r="AK39" s="3"/>
    </row>
    <row r="40" spans="1:37" x14ac:dyDescent="0.25">
      <c r="Y40" s="74"/>
      <c r="Z40" s="75"/>
      <c r="AA40" s="75"/>
      <c r="AB40" s="75"/>
      <c r="AC40" s="75"/>
      <c r="AD40" s="75"/>
      <c r="AE40" s="75"/>
      <c r="AF40" s="75"/>
      <c r="AG40" s="74"/>
      <c r="AH40" s="3"/>
      <c r="AI40" s="3"/>
      <c r="AJ40" s="3"/>
      <c r="AK40" s="79">
        <f>AF38-B38</f>
        <v>1174.9975400860094</v>
      </c>
    </row>
    <row r="41" spans="1:37" x14ac:dyDescent="0.25">
      <c r="Y41" s="74"/>
      <c r="Z41" s="75"/>
      <c r="AA41" s="75"/>
      <c r="AB41" s="75"/>
      <c r="AC41" s="75"/>
      <c r="AD41" s="75"/>
      <c r="AE41" s="75"/>
      <c r="AF41" s="75"/>
      <c r="AG41" s="18"/>
      <c r="AH41" s="74"/>
      <c r="AI41" s="18"/>
    </row>
    <row r="42" spans="1:37" x14ac:dyDescent="0.25">
      <c r="Y42" s="74"/>
      <c r="Z42" s="75"/>
      <c r="AA42" s="75"/>
      <c r="AB42" s="75"/>
      <c r="AC42" s="75"/>
      <c r="AD42" s="75"/>
      <c r="AE42" s="75"/>
      <c r="AF42" s="75"/>
      <c r="AG42" s="18"/>
      <c r="AH42" s="74"/>
      <c r="AI42" s="74"/>
    </row>
    <row r="43" spans="1:37" x14ac:dyDescent="0.25">
      <c r="Y43" s="74"/>
      <c r="Z43" s="75"/>
      <c r="AA43" s="75"/>
      <c r="AB43" s="75"/>
      <c r="AC43" s="75"/>
      <c r="AD43" s="75"/>
      <c r="AE43" s="75"/>
      <c r="AF43" s="75"/>
      <c r="AG43" s="96"/>
      <c r="AH43" s="96"/>
      <c r="AI43" s="74"/>
      <c r="AK43" s="65"/>
    </row>
    <row r="44" spans="1:37" x14ac:dyDescent="0.25">
      <c r="Y44" s="74"/>
      <c r="Z44" s="75"/>
      <c r="AA44" s="75"/>
      <c r="AB44" s="75"/>
      <c r="AC44" s="75"/>
      <c r="AD44" s="75"/>
      <c r="AE44" s="75"/>
      <c r="AF44" s="75"/>
      <c r="AG44" s="18"/>
      <c r="AH44" s="74"/>
      <c r="AI44" s="74"/>
      <c r="AK44" s="65"/>
    </row>
    <row r="45" spans="1:37" x14ac:dyDescent="0.25">
      <c r="Y45" s="74"/>
      <c r="Z45" s="75"/>
      <c r="AA45" s="75"/>
      <c r="AB45" s="75"/>
      <c r="AC45" s="75"/>
      <c r="AD45" s="75"/>
      <c r="AE45" s="75"/>
      <c r="AF45" s="75"/>
      <c r="AG45" s="18"/>
      <c r="AH45" s="74"/>
      <c r="AI45" s="74"/>
      <c r="AK45" s="65"/>
    </row>
    <row r="46" spans="1:37" x14ac:dyDescent="0.25">
      <c r="Y46" s="74"/>
      <c r="Z46" s="75"/>
      <c r="AA46" s="75"/>
      <c r="AB46" s="75"/>
      <c r="AC46" s="75"/>
      <c r="AD46" s="75"/>
      <c r="AE46" s="75"/>
      <c r="AF46" s="75"/>
      <c r="AG46" s="18"/>
      <c r="AH46" s="74"/>
      <c r="AI46" s="74"/>
      <c r="AK46" s="65"/>
    </row>
    <row r="47" spans="1:37" x14ac:dyDescent="0.25">
      <c r="Y47" s="74"/>
      <c r="Z47" s="75"/>
      <c r="AA47" s="75"/>
      <c r="AB47" s="75"/>
      <c r="AC47" s="75"/>
      <c r="AD47" s="75"/>
      <c r="AE47" s="75"/>
      <c r="AF47" s="75"/>
      <c r="AG47" s="18"/>
      <c r="AH47" s="74"/>
      <c r="AI47" s="74"/>
      <c r="AK47" s="65"/>
    </row>
    <row r="48" spans="1:37" x14ac:dyDescent="0.25">
      <c r="Y48" s="74"/>
      <c r="Z48" s="75"/>
      <c r="AA48" s="75"/>
      <c r="AB48" s="75"/>
      <c r="AC48" s="75"/>
      <c r="AD48" s="75"/>
      <c r="AE48" s="75"/>
      <c r="AF48" s="75"/>
      <c r="AG48" s="18"/>
      <c r="AH48" s="74"/>
      <c r="AI48" s="74"/>
      <c r="AK48" s="65"/>
    </row>
    <row r="49" spans="25:37" x14ac:dyDescent="0.25">
      <c r="Y49" s="74"/>
      <c r="Z49" s="75"/>
      <c r="AA49" s="75"/>
      <c r="AB49" s="75"/>
      <c r="AC49" s="75"/>
      <c r="AD49" s="75"/>
      <c r="AE49" s="75"/>
      <c r="AF49" s="75"/>
      <c r="AG49" s="18"/>
      <c r="AH49" s="74"/>
      <c r="AI49" s="74"/>
      <c r="AJ49" s="72"/>
      <c r="AK49" s="65"/>
    </row>
    <row r="50" spans="25:37" x14ac:dyDescent="0.25">
      <c r="Y50" s="74"/>
      <c r="Z50" s="75"/>
      <c r="AA50" s="75"/>
      <c r="AB50" s="75"/>
      <c r="AC50" s="75"/>
      <c r="AD50" s="75"/>
      <c r="AE50" s="75"/>
      <c r="AF50" s="75"/>
      <c r="AG50" s="18"/>
      <c r="AH50" s="74"/>
      <c r="AI50" s="74"/>
      <c r="AK50" s="65"/>
    </row>
    <row r="51" spans="25:37" x14ac:dyDescent="0.25">
      <c r="Y51" s="74"/>
      <c r="Z51" s="75"/>
      <c r="AA51" s="75"/>
      <c r="AB51" s="75"/>
      <c r="AC51" s="75"/>
      <c r="AD51" s="75"/>
      <c r="AE51" s="75"/>
      <c r="AF51" s="75"/>
      <c r="AG51" s="18"/>
      <c r="AH51" s="18"/>
      <c r="AI51" s="74"/>
      <c r="AK51" s="65"/>
    </row>
    <row r="52" spans="25:37" x14ac:dyDescent="0.25">
      <c r="Y52" s="74"/>
      <c r="Z52" s="75"/>
      <c r="AA52" s="75"/>
      <c r="AB52" s="75"/>
      <c r="AC52" s="75"/>
      <c r="AD52" s="75"/>
      <c r="AE52" s="75"/>
      <c r="AF52" s="75"/>
      <c r="AG52" s="74"/>
      <c r="AH52" s="74"/>
      <c r="AI52" s="74"/>
      <c r="AK52" s="65"/>
    </row>
    <row r="53" spans="25:37" x14ac:dyDescent="0.25">
      <c r="Y53" s="74"/>
      <c r="Z53" s="74"/>
      <c r="AA53" s="73"/>
      <c r="AB53" s="73"/>
      <c r="AC53" s="73"/>
      <c r="AD53" s="73"/>
      <c r="AE53" s="73"/>
      <c r="AF53" s="73"/>
      <c r="AG53" s="74"/>
      <c r="AH53" s="74"/>
      <c r="AI53" s="74"/>
      <c r="AK53" s="65"/>
    </row>
    <row r="54" spans="25:37" x14ac:dyDescent="0.25"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K54" s="65"/>
    </row>
    <row r="55" spans="25:37" x14ac:dyDescent="0.25">
      <c r="AK55" s="6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outlinePr summaryBelow="0"/>
  </sheetPr>
  <dimension ref="A1:AQ58"/>
  <sheetViews>
    <sheetView zoomScale="75" zoomScaleNormal="75" workbookViewId="0">
      <pane ySplit="1" topLeftCell="A2" activePane="bottomLeft" state="frozen"/>
      <selection activeCell="AJ45" sqref="AJ45"/>
      <selection pane="bottomLeft" activeCell="H16" sqref="H16"/>
    </sheetView>
  </sheetViews>
  <sheetFormatPr defaultRowHeight="15" outlineLevelRow="1" x14ac:dyDescent="0.25"/>
  <cols>
    <col min="1" max="1" width="46.5703125" style="59" customWidth="1"/>
    <col min="2" max="30" width="8.7109375" style="59" bestFit="1" customWidth="1"/>
    <col min="31" max="32" width="8.7109375" style="59" customWidth="1"/>
    <col min="33" max="33" width="11.140625" style="59" bestFit="1" customWidth="1"/>
    <col min="34" max="34" width="13" style="59" customWidth="1"/>
    <col min="35" max="35" width="9.7109375" style="59" customWidth="1"/>
    <col min="36" max="36" width="10.28515625" style="59" bestFit="1" customWidth="1"/>
    <col min="37" max="37" width="13.85546875" style="59" bestFit="1" customWidth="1"/>
    <col min="38" max="38" width="13.5703125" style="59" customWidth="1"/>
    <col min="39" max="16384" width="9.140625" style="59"/>
  </cols>
  <sheetData>
    <row r="1" spans="1:37" ht="30" x14ac:dyDescent="0.25">
      <c r="A1" s="54" t="s">
        <v>44</v>
      </c>
      <c r="B1" s="55">
        <v>1990</v>
      </c>
      <c r="C1" s="55">
        <v>1991</v>
      </c>
      <c r="D1" s="55">
        <v>1992</v>
      </c>
      <c r="E1" s="55">
        <v>1993</v>
      </c>
      <c r="F1" s="55">
        <v>1994</v>
      </c>
      <c r="G1" s="55">
        <v>1995</v>
      </c>
      <c r="H1" s="55">
        <v>1996</v>
      </c>
      <c r="I1" s="55">
        <v>1997</v>
      </c>
      <c r="J1" s="55">
        <v>1998</v>
      </c>
      <c r="K1" s="55">
        <v>1999</v>
      </c>
      <c r="L1" s="55">
        <v>2000</v>
      </c>
      <c r="M1" s="55">
        <v>2001</v>
      </c>
      <c r="N1" s="55">
        <v>2002</v>
      </c>
      <c r="O1" s="55">
        <v>2003</v>
      </c>
      <c r="P1" s="55">
        <v>2004</v>
      </c>
      <c r="Q1" s="55">
        <v>2005</v>
      </c>
      <c r="R1" s="55">
        <v>2006</v>
      </c>
      <c r="S1" s="55">
        <v>2007</v>
      </c>
      <c r="T1" s="55">
        <v>2008</v>
      </c>
      <c r="U1" s="55">
        <v>2009</v>
      </c>
      <c r="V1" s="55">
        <v>2010</v>
      </c>
      <c r="W1" s="55">
        <v>2011</v>
      </c>
      <c r="X1" s="55">
        <v>2012</v>
      </c>
      <c r="Y1" s="55">
        <v>2013</v>
      </c>
      <c r="Z1" s="55">
        <v>2014</v>
      </c>
      <c r="AA1" s="55">
        <v>2015</v>
      </c>
      <c r="AB1" s="55">
        <v>2016</v>
      </c>
      <c r="AC1" s="55">
        <v>2017</v>
      </c>
      <c r="AD1" s="55">
        <v>2018</v>
      </c>
      <c r="AE1" s="55">
        <v>2019</v>
      </c>
      <c r="AF1" s="55">
        <v>2020</v>
      </c>
      <c r="AG1" s="54" t="s">
        <v>45</v>
      </c>
      <c r="AH1" s="56" t="s">
        <v>46</v>
      </c>
      <c r="AI1" s="57"/>
      <c r="AJ1" s="56" t="s">
        <v>31</v>
      </c>
      <c r="AK1" s="58" t="s">
        <v>32</v>
      </c>
    </row>
    <row r="2" spans="1:37" x14ac:dyDescent="0.25">
      <c r="A2" s="60" t="s">
        <v>12</v>
      </c>
      <c r="B2" s="61">
        <f t="shared" ref="B2:AA2" si="0">SUM(B3:B6)</f>
        <v>71.495846513999325</v>
      </c>
      <c r="C2" s="61">
        <f t="shared" si="0"/>
        <v>73.156847206211893</v>
      </c>
      <c r="D2" s="61">
        <f t="shared" si="0"/>
        <v>75.259274418477403</v>
      </c>
      <c r="E2" s="61">
        <f t="shared" si="0"/>
        <v>71.99796817856803</v>
      </c>
      <c r="F2" s="61">
        <f t="shared" si="0"/>
        <v>73.39756896278648</v>
      </c>
      <c r="G2" s="61">
        <f t="shared" si="0"/>
        <v>74.376799386855126</v>
      </c>
      <c r="H2" s="61">
        <f t="shared" si="0"/>
        <v>77.831366539011981</v>
      </c>
      <c r="I2" s="61">
        <f t="shared" si="0"/>
        <v>77.701119636140888</v>
      </c>
      <c r="J2" s="61">
        <f t="shared" si="0"/>
        <v>75.177669208058376</v>
      </c>
      <c r="K2" s="61">
        <f t="shared" si="0"/>
        <v>77.014970377795336</v>
      </c>
      <c r="L2" s="61">
        <f t="shared" si="0"/>
        <v>76.966808263145694</v>
      </c>
      <c r="M2" s="61">
        <f t="shared" si="0"/>
        <v>83.778343559172555</v>
      </c>
      <c r="N2" s="61">
        <f t="shared" si="0"/>
        <v>94.326007352007309</v>
      </c>
      <c r="O2" s="61">
        <f t="shared" si="0"/>
        <v>104.51715098794709</v>
      </c>
      <c r="P2" s="61">
        <f t="shared" si="0"/>
        <v>91.532415252779501</v>
      </c>
      <c r="Q2" s="61">
        <f t="shared" si="0"/>
        <v>100.27242855664066</v>
      </c>
      <c r="R2" s="61">
        <f t="shared" si="0"/>
        <v>108.73003268039686</v>
      </c>
      <c r="S2" s="61">
        <f t="shared" si="0"/>
        <v>115.10787666867617</v>
      </c>
      <c r="T2" s="61">
        <f t="shared" si="0"/>
        <v>144.07510410628697</v>
      </c>
      <c r="U2" s="61">
        <f t="shared" si="0"/>
        <v>138.45582518974018</v>
      </c>
      <c r="V2" s="61">
        <f t="shared" si="0"/>
        <v>143.99791045604209</v>
      </c>
      <c r="W2" s="61">
        <f t="shared" si="0"/>
        <v>131.44904739843955</v>
      </c>
      <c r="X2" s="61">
        <f t="shared" si="0"/>
        <v>134.23847118198128</v>
      </c>
      <c r="Y2" s="61">
        <f t="shared" si="0"/>
        <v>124.30152060640644</v>
      </c>
      <c r="Z2" s="61">
        <f t="shared" si="0"/>
        <v>124.24703609235976</v>
      </c>
      <c r="AA2" s="61">
        <f t="shared" si="0"/>
        <v>122.12497910311444</v>
      </c>
      <c r="AB2" s="61">
        <f>SUM(AB3:AB6)</f>
        <v>139.49889773427319</v>
      </c>
      <c r="AC2" s="61">
        <f>SUM(AC3:AC6)</f>
        <v>140.37789099979722</v>
      </c>
      <c r="AD2" s="61">
        <f t="shared" ref="AD2:AE2" si="1">SUM(AD3:AD6)</f>
        <v>141.89668374956437</v>
      </c>
      <c r="AE2" s="61">
        <f t="shared" si="1"/>
        <v>139.20308214960369</v>
      </c>
      <c r="AF2" s="61">
        <f t="shared" ref="AF2" si="2">SUM(AF3:AF6)</f>
        <v>123.77541977535171</v>
      </c>
      <c r="AG2" s="22">
        <f>AF2/$AF$38</f>
        <v>1.8025096425778337E-2</v>
      </c>
      <c r="AH2" s="22">
        <f>(AF2-B2)/B2</f>
        <v>0.73122532021654885</v>
      </c>
      <c r="AI2" s="3"/>
      <c r="AJ2" s="36">
        <f>(AF2-AE2)/AE2</f>
        <v>-0.11082845391075202</v>
      </c>
      <c r="AK2" s="30">
        <f>AF2-AE2</f>
        <v>-15.42766237425198</v>
      </c>
    </row>
    <row r="3" spans="1:37" outlineLevel="1" x14ac:dyDescent="0.25">
      <c r="A3" s="62" t="s">
        <v>33</v>
      </c>
      <c r="B3" s="63">
        <v>70.94798072669596</v>
      </c>
      <c r="C3" s="63">
        <v>72.660357701161089</v>
      </c>
      <c r="D3" s="63">
        <v>74.851310587505793</v>
      </c>
      <c r="E3" s="63">
        <v>71.582924963676177</v>
      </c>
      <c r="F3" s="63">
        <v>72.935086102667356</v>
      </c>
      <c r="G3" s="63">
        <v>73.940759194117675</v>
      </c>
      <c r="H3" s="63">
        <v>77.384796166625179</v>
      </c>
      <c r="I3" s="63">
        <v>77.293554434584095</v>
      </c>
      <c r="J3" s="63">
        <v>74.632929074620307</v>
      </c>
      <c r="K3" s="63">
        <v>76.466456417857017</v>
      </c>
      <c r="L3" s="63">
        <v>76.317215992184586</v>
      </c>
      <c r="M3" s="63">
        <v>82.957925845261499</v>
      </c>
      <c r="N3" s="63">
        <v>93.417799912553946</v>
      </c>
      <c r="O3" s="63">
        <v>103.56605189682773</v>
      </c>
      <c r="P3" s="63">
        <v>90.619373448554853</v>
      </c>
      <c r="Q3" s="63">
        <v>99.39641212978178</v>
      </c>
      <c r="R3" s="63">
        <v>107.82267329645721</v>
      </c>
      <c r="S3" s="63">
        <v>114.23505574126889</v>
      </c>
      <c r="T3" s="63">
        <v>143.16542884254008</v>
      </c>
      <c r="U3" s="63">
        <v>137.54401455338871</v>
      </c>
      <c r="V3" s="63">
        <v>143.25144884895806</v>
      </c>
      <c r="W3" s="63">
        <v>130.88240343065317</v>
      </c>
      <c r="X3" s="63">
        <v>133.61722120770327</v>
      </c>
      <c r="Y3" s="63">
        <v>123.62962651725033</v>
      </c>
      <c r="Z3" s="63">
        <v>123.67235205881259</v>
      </c>
      <c r="AA3" s="63">
        <v>121.61679018847731</v>
      </c>
      <c r="AB3" s="63">
        <v>138.92305810862592</v>
      </c>
      <c r="AC3" s="63">
        <v>139.78735669731861</v>
      </c>
      <c r="AD3" s="63">
        <v>141.37789408736839</v>
      </c>
      <c r="AE3" s="63">
        <v>138.76278862447904</v>
      </c>
      <c r="AF3" s="63">
        <v>123.29019368748482</v>
      </c>
      <c r="AG3" s="24">
        <f t="shared" ref="AG3:AG36" si="3">AF3/$AF$38</f>
        <v>1.7954434197058142E-2</v>
      </c>
      <c r="AH3" s="24">
        <f>(AF3-B3)/B3</f>
        <v>0.73775479477591088</v>
      </c>
      <c r="AI3" s="37"/>
      <c r="AJ3" s="91">
        <f>(AF3-AE3)/AE3</f>
        <v>-0.11150392039804191</v>
      </c>
      <c r="AK3" s="27">
        <f>AF3-AE3</f>
        <v>-15.472594936994227</v>
      </c>
    </row>
    <row r="4" spans="1:37" outlineLevel="1" x14ac:dyDescent="0.25">
      <c r="A4" s="62" t="s">
        <v>34</v>
      </c>
      <c r="B4" s="63">
        <v>0.18584290467936004</v>
      </c>
      <c r="C4" s="63">
        <v>0.20756739680279998</v>
      </c>
      <c r="D4" s="63">
        <v>0.15733260453960002</v>
      </c>
      <c r="E4" s="63">
        <v>0.16441198845984004</v>
      </c>
      <c r="F4" s="63">
        <v>0.17356075187112005</v>
      </c>
      <c r="G4" s="63">
        <v>0.17496599853744002</v>
      </c>
      <c r="H4" s="63">
        <v>0.18549617818680003</v>
      </c>
      <c r="I4" s="63">
        <v>0.22307277098880002</v>
      </c>
      <c r="J4" s="63">
        <v>0.23145110039808003</v>
      </c>
      <c r="K4" s="63">
        <v>0.22551270740064003</v>
      </c>
      <c r="L4" s="63">
        <v>0.31541730238512</v>
      </c>
      <c r="M4" s="63">
        <v>0.34564476579120001</v>
      </c>
      <c r="N4" s="63">
        <v>0.34428717998135999</v>
      </c>
      <c r="O4" s="63">
        <v>0.31407805727136007</v>
      </c>
      <c r="P4" s="63">
        <v>0.32534935076232002</v>
      </c>
      <c r="Q4" s="63">
        <v>0.41322531955057812</v>
      </c>
      <c r="R4" s="63">
        <v>0.39059219449025517</v>
      </c>
      <c r="S4" s="63">
        <v>0.38562497556336861</v>
      </c>
      <c r="T4" s="63">
        <v>0.37760874482631868</v>
      </c>
      <c r="U4" s="63">
        <v>0.30555682160271797</v>
      </c>
      <c r="V4" s="63">
        <v>0.2146651083544647</v>
      </c>
      <c r="W4" s="63">
        <v>0.17505122539943752</v>
      </c>
      <c r="X4" s="63">
        <v>0.18923019210014572</v>
      </c>
      <c r="Y4" s="63">
        <v>0.16720794752951415</v>
      </c>
      <c r="Z4" s="63">
        <v>0.16086819397953564</v>
      </c>
      <c r="AA4" s="63">
        <v>0.19119094804645911</v>
      </c>
      <c r="AB4" s="63">
        <v>0.17363882526514615</v>
      </c>
      <c r="AC4" s="63">
        <v>0.18223133777136491</v>
      </c>
      <c r="AD4" s="63">
        <v>0.19220079290617179</v>
      </c>
      <c r="AE4" s="63">
        <v>0.16828750470976822</v>
      </c>
      <c r="AF4" s="63">
        <v>0.2040191017398594</v>
      </c>
      <c r="AG4" s="24">
        <f t="shared" si="3"/>
        <v>2.9710777699127355E-5</v>
      </c>
      <c r="AH4" s="24">
        <f t="shared" ref="AH4:AH5" si="4">(AF4-B4)/B4</f>
        <v>9.7804094764119526E-2</v>
      </c>
      <c r="AI4" s="6"/>
      <c r="AJ4" s="91">
        <f t="shared" ref="AJ4:AJ36" si="5">(AF4-AE4)/AE4</f>
        <v>0.21232471829512573</v>
      </c>
      <c r="AK4" s="27">
        <f t="shared" ref="AK4:AK38" si="6">AF4-AE4</f>
        <v>3.5731597030091183E-2</v>
      </c>
    </row>
    <row r="5" spans="1:37" outlineLevel="1" x14ac:dyDescent="0.25">
      <c r="A5" s="62" t="s">
        <v>13</v>
      </c>
      <c r="B5" s="63">
        <v>0.36202288262400001</v>
      </c>
      <c r="C5" s="63">
        <v>0.28892210824800002</v>
      </c>
      <c r="D5" s="63">
        <v>0.25063122643200003</v>
      </c>
      <c r="E5" s="63">
        <v>0.25063122643200003</v>
      </c>
      <c r="F5" s="63">
        <v>0.28892210824800002</v>
      </c>
      <c r="G5" s="63">
        <v>0.2610741942</v>
      </c>
      <c r="H5" s="63">
        <v>0.2610741942</v>
      </c>
      <c r="I5" s="63">
        <v>0.18449243056800002</v>
      </c>
      <c r="J5" s="63">
        <v>0.31328903304000005</v>
      </c>
      <c r="K5" s="63">
        <v>0.30284606527200003</v>
      </c>
      <c r="L5" s="63">
        <v>0.33417496857599999</v>
      </c>
      <c r="M5" s="63">
        <v>0.44556662476799996</v>
      </c>
      <c r="N5" s="63">
        <v>0.56392025947199997</v>
      </c>
      <c r="O5" s="63">
        <v>0.63702103384799991</v>
      </c>
      <c r="P5" s="63">
        <v>0.58769245346232613</v>
      </c>
      <c r="Q5" s="63">
        <v>0.46279110730831235</v>
      </c>
      <c r="R5" s="63">
        <v>0.51676718944939726</v>
      </c>
      <c r="S5" s="63">
        <v>0.48719595184390641</v>
      </c>
      <c r="T5" s="63">
        <v>0.53206651892057455</v>
      </c>
      <c r="U5" s="63">
        <v>0.60625381474875784</v>
      </c>
      <c r="V5" s="63">
        <v>0.53179649872955637</v>
      </c>
      <c r="W5" s="63">
        <v>0.39159274238694652</v>
      </c>
      <c r="X5" s="63">
        <v>0.43201978217787129</v>
      </c>
      <c r="Y5" s="63">
        <v>0.50468614162658798</v>
      </c>
      <c r="Z5" s="63">
        <v>0.41381583956763696</v>
      </c>
      <c r="AA5" s="63">
        <v>0.31680875537660469</v>
      </c>
      <c r="AB5" s="63">
        <v>0.40147995530925323</v>
      </c>
      <c r="AC5" s="63">
        <v>0.40576918930937972</v>
      </c>
      <c r="AD5" s="63">
        <v>0.32649220728116385</v>
      </c>
      <c r="AE5" s="63">
        <v>0.27187440305451605</v>
      </c>
      <c r="AF5" s="63">
        <v>0.28105571184544198</v>
      </c>
      <c r="AG5" s="24">
        <f t="shared" si="3"/>
        <v>4.0929421336034137E-5</v>
      </c>
      <c r="AH5" s="24">
        <f t="shared" si="4"/>
        <v>-0.22365208019917129</v>
      </c>
      <c r="AI5" s="6"/>
      <c r="AJ5" s="91">
        <f t="shared" si="5"/>
        <v>3.377040533339546E-2</v>
      </c>
      <c r="AK5" s="27">
        <f t="shared" si="6"/>
        <v>9.181308790925935E-3</v>
      </c>
    </row>
    <row r="6" spans="1:37" outlineLevel="1" x14ac:dyDescent="0.25">
      <c r="A6" s="62" t="s">
        <v>39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2.0155187265673804E-2</v>
      </c>
      <c r="L6" s="80">
        <v>0</v>
      </c>
      <c r="M6" s="80">
        <v>2.9206323351837298E-2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0">
        <v>0</v>
      </c>
      <c r="Z6" s="80">
        <v>0</v>
      </c>
      <c r="AA6" s="80">
        <v>1.892112140732544E-4</v>
      </c>
      <c r="AB6" s="80">
        <v>7.2084507287484983E-4</v>
      </c>
      <c r="AC6" s="80">
        <v>2.5337753978683358E-3</v>
      </c>
      <c r="AD6" s="80">
        <v>9.6662008642024613E-5</v>
      </c>
      <c r="AE6" s="80">
        <v>1.3161736035795962E-4</v>
      </c>
      <c r="AF6" s="80">
        <v>1.5127428159625859E-4</v>
      </c>
      <c r="AG6" s="24">
        <f t="shared" si="3"/>
        <v>2.2029685033279122E-8</v>
      </c>
      <c r="AH6" s="99"/>
      <c r="AI6" s="3"/>
      <c r="AJ6" s="91">
        <f>(AF6-AE6)/AE6</f>
        <v>0.14934900065491408</v>
      </c>
      <c r="AK6" s="27">
        <f t="shared" si="6"/>
        <v>1.9656921238298973E-5</v>
      </c>
    </row>
    <row r="7" spans="1:37" x14ac:dyDescent="0.25">
      <c r="A7" s="64" t="s">
        <v>0</v>
      </c>
      <c r="B7" s="61">
        <v>29.232469791365066</v>
      </c>
      <c r="C7" s="61">
        <v>28.95915106211417</v>
      </c>
      <c r="D7" s="61">
        <v>24.868866329866318</v>
      </c>
      <c r="E7" s="61">
        <v>24.576348026156484</v>
      </c>
      <c r="F7" s="61">
        <v>23.074220864437073</v>
      </c>
      <c r="G7" s="61">
        <v>21.722945552612657</v>
      </c>
      <c r="H7" s="61">
        <v>22.459260164065793</v>
      </c>
      <c r="I7" s="61">
        <v>20.894929458783885</v>
      </c>
      <c r="J7" s="61">
        <v>22.426162619578836</v>
      </c>
      <c r="K7" s="61">
        <v>19.932223619375694</v>
      </c>
      <c r="L7" s="61">
        <v>19.89605174379161</v>
      </c>
      <c r="M7" s="61">
        <v>20.194752375752383</v>
      </c>
      <c r="N7" s="61">
        <v>20.219054423975276</v>
      </c>
      <c r="O7" s="61">
        <v>20.211543917223608</v>
      </c>
      <c r="P7" s="61">
        <v>20.245904138936503</v>
      </c>
      <c r="Q7" s="61">
        <v>21.432926970972122</v>
      </c>
      <c r="R7" s="61">
        <v>20.922703564294896</v>
      </c>
      <c r="S7" s="61">
        <v>20.823746961505858</v>
      </c>
      <c r="T7" s="61">
        <v>22.529288917432641</v>
      </c>
      <c r="U7" s="61">
        <v>22.999450108996417</v>
      </c>
      <c r="V7" s="61">
        <v>22.999935679239709</v>
      </c>
      <c r="W7" s="61">
        <v>20.039823028052744</v>
      </c>
      <c r="X7" s="61">
        <v>19.046000757478787</v>
      </c>
      <c r="Y7" s="61">
        <v>18.891928406828981</v>
      </c>
      <c r="Z7" s="61">
        <v>16.725656854618844</v>
      </c>
      <c r="AA7" s="61">
        <v>18.12520458388585</v>
      </c>
      <c r="AB7" s="61">
        <v>18.695787100127333</v>
      </c>
      <c r="AC7" s="61">
        <v>16.939862719866863</v>
      </c>
      <c r="AD7" s="61">
        <v>18.220204859694498</v>
      </c>
      <c r="AE7" s="61">
        <v>17.0136981839943</v>
      </c>
      <c r="AF7" s="61">
        <v>18.637621663253704</v>
      </c>
      <c r="AG7" s="22">
        <f t="shared" si="3"/>
        <v>2.7141489662248948E-3</v>
      </c>
      <c r="AH7" s="22">
        <f>(AF7-B7)/B7</f>
        <v>-0.36243424533499247</v>
      </c>
      <c r="AI7" s="3"/>
      <c r="AJ7" s="36">
        <f t="shared" si="5"/>
        <v>9.5448000881261388E-2</v>
      </c>
      <c r="AK7" s="30">
        <f t="shared" si="6"/>
        <v>1.6239234792594033</v>
      </c>
    </row>
    <row r="8" spans="1:37" x14ac:dyDescent="0.25">
      <c r="A8" s="64" t="s">
        <v>14</v>
      </c>
      <c r="B8" s="61">
        <v>12.785165626478568</v>
      </c>
      <c r="C8" s="61">
        <v>12.872007448903425</v>
      </c>
      <c r="D8" s="61">
        <v>11.063494067716084</v>
      </c>
      <c r="E8" s="61">
        <v>11.610568819429751</v>
      </c>
      <c r="F8" s="61">
        <v>11.625150715967257</v>
      </c>
      <c r="G8" s="61">
        <v>11.816589939728216</v>
      </c>
      <c r="H8" s="61">
        <v>12.431169734873928</v>
      </c>
      <c r="I8" s="61">
        <v>12.788949460372464</v>
      </c>
      <c r="J8" s="61">
        <v>13.450966212190327</v>
      </c>
      <c r="K8" s="61">
        <v>13.659666840960995</v>
      </c>
      <c r="L8" s="61">
        <v>15.878306530968725</v>
      </c>
      <c r="M8" s="61">
        <v>16.483429595658222</v>
      </c>
      <c r="N8" s="61">
        <v>15.73500814987384</v>
      </c>
      <c r="O8" s="61">
        <v>16.245582816495549</v>
      </c>
      <c r="P8" s="61">
        <v>17.530353841363425</v>
      </c>
      <c r="Q8" s="61">
        <v>19.841023168627252</v>
      </c>
      <c r="R8" s="61">
        <v>18.575867989531464</v>
      </c>
      <c r="S8" s="61">
        <v>17.977817691635977</v>
      </c>
      <c r="T8" s="61">
        <v>16.649040773000294</v>
      </c>
      <c r="U8" s="61">
        <v>13.804727926127971</v>
      </c>
      <c r="V8" s="61">
        <v>14.391592550076954</v>
      </c>
      <c r="W8" s="61">
        <v>12.268242829713904</v>
      </c>
      <c r="X8" s="61">
        <v>11.261852620466186</v>
      </c>
      <c r="Y8" s="61">
        <v>11.601908123310697</v>
      </c>
      <c r="Z8" s="61">
        <v>13.380923630039456</v>
      </c>
      <c r="AA8" s="61">
        <v>13.342407801544994</v>
      </c>
      <c r="AB8" s="61">
        <v>12.965401101898417</v>
      </c>
      <c r="AC8" s="61">
        <v>13.828830317473191</v>
      </c>
      <c r="AD8" s="61">
        <v>14.351959990919978</v>
      </c>
      <c r="AE8" s="61">
        <v>13.438316295664125</v>
      </c>
      <c r="AF8" s="61">
        <v>12.914628476017223</v>
      </c>
      <c r="AG8" s="22">
        <f t="shared" si="3"/>
        <v>1.880724169676133E-3</v>
      </c>
      <c r="AH8" s="22">
        <f t="shared" ref="AH8:AH11" si="7">(AF8-B8)/B8</f>
        <v>1.012602052417156E-2</v>
      </c>
      <c r="AI8" s="3"/>
      <c r="AJ8" s="36">
        <f t="shared" si="5"/>
        <v>-3.8969749492789515E-2</v>
      </c>
      <c r="AK8" s="30">
        <f t="shared" si="6"/>
        <v>-0.52368781964690214</v>
      </c>
    </row>
    <row r="9" spans="1:37" x14ac:dyDescent="0.25">
      <c r="A9" s="64" t="s">
        <v>7</v>
      </c>
      <c r="B9" s="61">
        <v>2.1821642790366513</v>
      </c>
      <c r="C9" s="61">
        <v>2.171787776337915</v>
      </c>
      <c r="D9" s="61">
        <v>2.1131416985461478</v>
      </c>
      <c r="E9" s="61">
        <v>2.0233829364682596</v>
      </c>
      <c r="F9" s="61">
        <v>2.1956264742801426</v>
      </c>
      <c r="G9" s="61">
        <v>2.1303674475238705</v>
      </c>
      <c r="H9" s="61">
        <v>1.8394876184884632</v>
      </c>
      <c r="I9" s="61">
        <v>1.820003304982172</v>
      </c>
      <c r="J9" s="61">
        <v>1.7208090417092501</v>
      </c>
      <c r="K9" s="61">
        <v>1.7469146598853529</v>
      </c>
      <c r="L9" s="61">
        <v>1.6823966051188028</v>
      </c>
      <c r="M9" s="61">
        <v>1.6115325555922519</v>
      </c>
      <c r="N9" s="61">
        <v>1.5222000002576566</v>
      </c>
      <c r="O9" s="61">
        <v>1.9390101184236896</v>
      </c>
      <c r="P9" s="61">
        <v>1.7925489830541901</v>
      </c>
      <c r="Q9" s="61">
        <v>1.8057131859390756</v>
      </c>
      <c r="R9" s="61">
        <v>1.7369529826206054</v>
      </c>
      <c r="S9" s="61">
        <v>1.8584808205843903</v>
      </c>
      <c r="T9" s="61">
        <v>2.1335100995416929</v>
      </c>
      <c r="U9" s="61">
        <v>1.2184223556943319</v>
      </c>
      <c r="V9" s="61">
        <v>1.0785893340389996</v>
      </c>
      <c r="W9" s="61">
        <v>1.1620256316124433</v>
      </c>
      <c r="X9" s="61">
        <v>1.2738144163859566</v>
      </c>
      <c r="Y9" s="61">
        <v>1.407766662932362</v>
      </c>
      <c r="Z9" s="61">
        <v>1.3619573206788962</v>
      </c>
      <c r="AA9" s="61">
        <v>1.1980848838774003</v>
      </c>
      <c r="AB9" s="61">
        <v>1.048304026951516</v>
      </c>
      <c r="AC9" s="61">
        <v>0.9763248924484047</v>
      </c>
      <c r="AD9" s="61">
        <v>1.113787756496422</v>
      </c>
      <c r="AE9" s="61">
        <v>1.0975586758427449</v>
      </c>
      <c r="AF9" s="61">
        <v>1.1217194573652487</v>
      </c>
      <c r="AG9" s="22">
        <f t="shared" si="3"/>
        <v>1.633531230867757E-4</v>
      </c>
      <c r="AH9" s="22">
        <f t="shared" si="7"/>
        <v>-0.48596012310290027</v>
      </c>
      <c r="AI9" s="6"/>
      <c r="AJ9" s="36">
        <f t="shared" si="5"/>
        <v>2.2013202623497343E-2</v>
      </c>
      <c r="AK9" s="30">
        <f t="shared" si="6"/>
        <v>2.4160781522503783E-2</v>
      </c>
    </row>
    <row r="10" spans="1:37" x14ac:dyDescent="0.25">
      <c r="A10" s="64" t="s">
        <v>15</v>
      </c>
      <c r="B10" s="61">
        <v>2.6516530861912266</v>
      </c>
      <c r="C10" s="61">
        <v>2.5350284596006789</v>
      </c>
      <c r="D10" s="61">
        <v>2.1715415287753306</v>
      </c>
      <c r="E10" s="61">
        <v>2.0619645675281224</v>
      </c>
      <c r="F10" s="61">
        <v>2.0352303955882922</v>
      </c>
      <c r="G10" s="61">
        <v>1.848041880249514</v>
      </c>
      <c r="H10" s="61">
        <v>1.7826656486169139</v>
      </c>
      <c r="I10" s="61">
        <v>1.6308166938802644</v>
      </c>
      <c r="J10" s="61">
        <v>1.4465699125864406</v>
      </c>
      <c r="K10" s="61">
        <v>1.4725316306169471</v>
      </c>
      <c r="L10" s="61">
        <v>1.4709168424089067</v>
      </c>
      <c r="M10" s="61">
        <v>1.4695278152352504</v>
      </c>
      <c r="N10" s="61">
        <v>1.4218814831867796</v>
      </c>
      <c r="O10" s="61">
        <v>1.3636268460119885</v>
      </c>
      <c r="P10" s="61">
        <v>1.2874756733296608</v>
      </c>
      <c r="Q10" s="61">
        <v>1.3478140307088551</v>
      </c>
      <c r="R10" s="61">
        <v>1.2968347855612001</v>
      </c>
      <c r="S10" s="61">
        <v>1.2518003452170872</v>
      </c>
      <c r="T10" s="61">
        <v>1.3392616381431757</v>
      </c>
      <c r="U10" s="61">
        <v>1.5570195034359038</v>
      </c>
      <c r="V10" s="61">
        <v>1.6064756909535138</v>
      </c>
      <c r="W10" s="61">
        <v>1.5371380820954776</v>
      </c>
      <c r="X10" s="61">
        <v>1.5818553778959927</v>
      </c>
      <c r="Y10" s="61">
        <v>1.9409360637462787</v>
      </c>
      <c r="Z10" s="61">
        <v>2.0389955533744155</v>
      </c>
      <c r="AA10" s="61">
        <v>1.7273860942991186</v>
      </c>
      <c r="AB10" s="61">
        <v>2.3343918169782993</v>
      </c>
      <c r="AC10" s="61">
        <v>2.1576674754077367</v>
      </c>
      <c r="AD10" s="61">
        <v>1.9537134701934806</v>
      </c>
      <c r="AE10" s="61">
        <v>1.787747435030917</v>
      </c>
      <c r="AF10" s="61">
        <v>1.8892527191395738</v>
      </c>
      <c r="AG10" s="22">
        <f t="shared" si="3"/>
        <v>2.7512702034831755E-4</v>
      </c>
      <c r="AH10" s="22">
        <f t="shared" si="7"/>
        <v>-0.28751889567377276</v>
      </c>
      <c r="AI10" s="3"/>
      <c r="AJ10" s="36">
        <f t="shared" si="5"/>
        <v>5.6778313378982058E-2</v>
      </c>
      <c r="AK10" s="30">
        <f t="shared" si="6"/>
        <v>0.10150528410865678</v>
      </c>
    </row>
    <row r="11" spans="1:37" x14ac:dyDescent="0.25">
      <c r="A11" s="64" t="s">
        <v>3</v>
      </c>
      <c r="B11" s="61">
        <f t="shared" ref="B11:AA11" si="8">SUM(B12:B16)</f>
        <v>69.36944917957274</v>
      </c>
      <c r="C11" s="61">
        <f t="shared" si="8"/>
        <v>70.69785523242264</v>
      </c>
      <c r="D11" s="61">
        <f t="shared" si="8"/>
        <v>83.818385166741606</v>
      </c>
      <c r="E11" s="61">
        <f t="shared" si="8"/>
        <v>101.62637706560751</v>
      </c>
      <c r="F11" s="61">
        <f t="shared" si="8"/>
        <v>132.70557786967348</v>
      </c>
      <c r="G11" s="61">
        <f t="shared" si="8"/>
        <v>173.9344587801121</v>
      </c>
      <c r="H11" s="61">
        <f t="shared" si="8"/>
        <v>259.76823679037693</v>
      </c>
      <c r="I11" s="61">
        <f t="shared" si="8"/>
        <v>320.14405852859585</v>
      </c>
      <c r="J11" s="61">
        <f t="shared" si="8"/>
        <v>398.05080473559116</v>
      </c>
      <c r="K11" s="61">
        <f t="shared" si="8"/>
        <v>178.53139281281861</v>
      </c>
      <c r="L11" s="61">
        <f t="shared" si="8"/>
        <v>196.16179970105046</v>
      </c>
      <c r="M11" s="61">
        <f t="shared" si="8"/>
        <v>203.25482735878614</v>
      </c>
      <c r="N11" s="61">
        <f t="shared" si="8"/>
        <v>198.81440283271479</v>
      </c>
      <c r="O11" s="61">
        <f t="shared" si="8"/>
        <v>192.71114875704842</v>
      </c>
      <c r="P11" s="61">
        <f t="shared" si="8"/>
        <v>190.96084385315248</v>
      </c>
      <c r="Q11" s="61">
        <f t="shared" si="8"/>
        <v>187.05629530857433</v>
      </c>
      <c r="R11" s="61">
        <f t="shared" si="8"/>
        <v>182.52890164845545</v>
      </c>
      <c r="S11" s="61">
        <f t="shared" si="8"/>
        <v>172.68104821164283</v>
      </c>
      <c r="T11" s="61">
        <f t="shared" si="8"/>
        <v>131.12388441296272</v>
      </c>
      <c r="U11" s="61">
        <f t="shared" si="8"/>
        <v>120.67843999270949</v>
      </c>
      <c r="V11" s="61">
        <f t="shared" si="8"/>
        <v>113.40469382399866</v>
      </c>
      <c r="W11" s="61">
        <f t="shared" si="8"/>
        <v>112.5800133519333</v>
      </c>
      <c r="X11" s="61">
        <f t="shared" si="8"/>
        <v>110.60734624383163</v>
      </c>
      <c r="Y11" s="61">
        <f t="shared" si="8"/>
        <v>115.04020693876519</v>
      </c>
      <c r="Z11" s="61">
        <f t="shared" si="8"/>
        <v>119.69948280727816</v>
      </c>
      <c r="AA11" s="61">
        <f t="shared" si="8"/>
        <v>128.15212096012741</v>
      </c>
      <c r="AB11" s="61">
        <f>SUM(AB12:AB16)</f>
        <v>136.73917081745731</v>
      </c>
      <c r="AC11" s="61">
        <f>SUM(AC12:AC16)</f>
        <v>136.86967939734319</v>
      </c>
      <c r="AD11" s="61">
        <f t="shared" ref="AD11:AE11" si="9">SUM(AD12:AD16)</f>
        <v>141.78810000443707</v>
      </c>
      <c r="AE11" s="61">
        <f t="shared" si="9"/>
        <v>143.84084099369909</v>
      </c>
      <c r="AF11" s="61">
        <f t="shared" ref="AF11" si="10">SUM(AF12:AF16)</f>
        <v>122.00595607432012</v>
      </c>
      <c r="AG11" s="22">
        <f t="shared" si="3"/>
        <v>1.7767413972421306E-2</v>
      </c>
      <c r="AH11" s="22">
        <f t="shared" si="7"/>
        <v>0.75878513549228654</v>
      </c>
      <c r="AI11" s="3"/>
      <c r="AJ11" s="36">
        <f t="shared" si="5"/>
        <v>-0.15179892420356078</v>
      </c>
      <c r="AK11" s="30">
        <f t="shared" si="6"/>
        <v>-21.834884919378965</v>
      </c>
    </row>
    <row r="12" spans="1:37" outlineLevel="1" x14ac:dyDescent="0.25">
      <c r="A12" s="62" t="s">
        <v>16</v>
      </c>
      <c r="B12" s="63">
        <v>0.38892085834119172</v>
      </c>
      <c r="C12" s="63">
        <v>0.35271799128434611</v>
      </c>
      <c r="D12" s="63">
        <v>0.34964358365689679</v>
      </c>
      <c r="E12" s="63">
        <v>0.30072794466419228</v>
      </c>
      <c r="F12" s="63">
        <v>0.31251951410604339</v>
      </c>
      <c r="G12" s="63">
        <v>0.3674977110985117</v>
      </c>
      <c r="H12" s="63">
        <v>0.39320219614159868</v>
      </c>
      <c r="I12" s="63">
        <v>0.41310869759676588</v>
      </c>
      <c r="J12" s="63">
        <v>0.45662476736040458</v>
      </c>
      <c r="K12" s="63">
        <v>0.5171993940064713</v>
      </c>
      <c r="L12" s="63">
        <v>0.55962887605378964</v>
      </c>
      <c r="M12" s="63">
        <v>0.55602353393027359</v>
      </c>
      <c r="N12" s="63">
        <v>0.55103442094743382</v>
      </c>
      <c r="O12" s="63">
        <v>0.57195966575048418</v>
      </c>
      <c r="P12" s="63">
        <v>0.54590713380612566</v>
      </c>
      <c r="Q12" s="63">
        <v>0.64450868497606417</v>
      </c>
      <c r="R12" s="63">
        <v>0.73951658757400884</v>
      </c>
      <c r="S12" s="63">
        <v>0.68313962148914875</v>
      </c>
      <c r="T12" s="63">
        <v>0.64708573992506579</v>
      </c>
      <c r="U12" s="63">
        <v>0.52717829320707021</v>
      </c>
      <c r="V12" s="63">
        <v>0.39783187031607331</v>
      </c>
      <c r="W12" s="63">
        <v>0.19817707047466537</v>
      </c>
      <c r="X12" s="63">
        <v>0.12055743804997554</v>
      </c>
      <c r="Y12" s="63">
        <v>0.12365465419061109</v>
      </c>
      <c r="Z12" s="63">
        <v>0.11816272180982559</v>
      </c>
      <c r="AA12" s="63">
        <v>0.1250639579696842</v>
      </c>
      <c r="AB12" s="63">
        <v>0.13498297669371981</v>
      </c>
      <c r="AC12" s="63">
        <v>0.14034286833734072</v>
      </c>
      <c r="AD12" s="63">
        <v>0.13488322569848801</v>
      </c>
      <c r="AE12" s="63">
        <v>0.14183702301682369</v>
      </c>
      <c r="AF12" s="63">
        <v>0.14972287632206735</v>
      </c>
      <c r="AG12" s="24">
        <f t="shared" si="3"/>
        <v>2.180375786847118E-5</v>
      </c>
      <c r="AH12" s="24">
        <f>(AF12-B12)/B12</f>
        <v>-0.61502996532338527</v>
      </c>
      <c r="AI12" s="3"/>
      <c r="AJ12" s="91">
        <f t="shared" si="5"/>
        <v>5.5597989421339582E-2</v>
      </c>
      <c r="AK12" s="27">
        <f t="shared" si="6"/>
        <v>7.8858533052436619E-3</v>
      </c>
    </row>
    <row r="13" spans="1:37" outlineLevel="1" x14ac:dyDescent="0.25">
      <c r="A13" s="62" t="s">
        <v>17</v>
      </c>
      <c r="B13" s="63">
        <v>52.782011999605203</v>
      </c>
      <c r="C13" s="63">
        <v>54.616736283728628</v>
      </c>
      <c r="D13" s="63">
        <v>69.217554687894875</v>
      </c>
      <c r="E13" s="63">
        <v>85.766311061829654</v>
      </c>
      <c r="F13" s="63">
        <v>117.59579122361897</v>
      </c>
      <c r="G13" s="63">
        <v>159.8248559911342</v>
      </c>
      <c r="H13" s="63">
        <v>243.38215669877951</v>
      </c>
      <c r="I13" s="63">
        <v>304.26490616024131</v>
      </c>
      <c r="J13" s="63">
        <v>381.64171843842155</v>
      </c>
      <c r="K13" s="63">
        <v>162.51650695891982</v>
      </c>
      <c r="L13" s="63">
        <v>180.04411045211359</v>
      </c>
      <c r="M13" s="63">
        <v>185.80395180354131</v>
      </c>
      <c r="N13" s="63">
        <v>183.2528717376648</v>
      </c>
      <c r="O13" s="63">
        <v>175.59750314036089</v>
      </c>
      <c r="P13" s="63">
        <v>172.6256340283023</v>
      </c>
      <c r="Q13" s="63">
        <v>170.43993428375438</v>
      </c>
      <c r="R13" s="63">
        <v>165.48880211195984</v>
      </c>
      <c r="S13" s="63">
        <v>154.97502678817023</v>
      </c>
      <c r="T13" s="63">
        <v>112.46957811302913</v>
      </c>
      <c r="U13" s="63">
        <v>104.17905475016418</v>
      </c>
      <c r="V13" s="63">
        <v>97.132577307412006</v>
      </c>
      <c r="W13" s="63">
        <v>96.571892358122696</v>
      </c>
      <c r="X13" s="63">
        <v>95.212273727388663</v>
      </c>
      <c r="Y13" s="63">
        <v>99.726575903635108</v>
      </c>
      <c r="Z13" s="63">
        <v>105.15749732100683</v>
      </c>
      <c r="AA13" s="63">
        <v>113.39283952426932</v>
      </c>
      <c r="AB13" s="63">
        <v>121.37400879081916</v>
      </c>
      <c r="AC13" s="63">
        <v>121.33416181898298</v>
      </c>
      <c r="AD13" s="63">
        <v>125.90948885629859</v>
      </c>
      <c r="AE13" s="63">
        <v>127.18685522486942</v>
      </c>
      <c r="AF13" s="63">
        <v>107.86407716132226</v>
      </c>
      <c r="AG13" s="24">
        <f t="shared" si="3"/>
        <v>1.570796847418653E-2</v>
      </c>
      <c r="AH13" s="24">
        <f t="shared" ref="AH13:AH16" si="11">(AF13-B13)/B13</f>
        <v>1.0435764586262657</v>
      </c>
      <c r="AI13" s="3"/>
      <c r="AJ13" s="91">
        <f t="shared" si="5"/>
        <v>-0.1519243323485279</v>
      </c>
      <c r="AK13" s="27">
        <f t="shared" si="6"/>
        <v>-19.322778063547162</v>
      </c>
    </row>
    <row r="14" spans="1:37" outlineLevel="1" x14ac:dyDescent="0.25">
      <c r="A14" s="62" t="s">
        <v>5</v>
      </c>
      <c r="B14" s="63">
        <v>15.486534423360002</v>
      </c>
      <c r="C14" s="63">
        <v>15.040493685360001</v>
      </c>
      <c r="D14" s="63">
        <v>13.488271917120001</v>
      </c>
      <c r="E14" s="63">
        <v>14.808552501600003</v>
      </c>
      <c r="F14" s="63">
        <v>13.952154284640001</v>
      </c>
      <c r="G14" s="63">
        <v>12.953023031520001</v>
      </c>
      <c r="H14" s="63">
        <v>15.094018573920001</v>
      </c>
      <c r="I14" s="63">
        <v>14.558769688320002</v>
      </c>
      <c r="J14" s="63">
        <v>14.986968796800001</v>
      </c>
      <c r="K14" s="63">
        <v>14.416036652160001</v>
      </c>
      <c r="L14" s="63">
        <v>14.319691852752003</v>
      </c>
      <c r="M14" s="63">
        <v>15.629267459520001</v>
      </c>
      <c r="N14" s="63">
        <v>13.66668821232</v>
      </c>
      <c r="O14" s="63">
        <v>15.094018573920001</v>
      </c>
      <c r="P14" s="63">
        <v>15.914733531840001</v>
      </c>
      <c r="Q14" s="63">
        <v>14.208457896526298</v>
      </c>
      <c r="R14" s="63">
        <v>14.208457896526298</v>
      </c>
      <c r="S14" s="63">
        <v>15.365744599043362</v>
      </c>
      <c r="T14" s="63">
        <v>16.28451469953594</v>
      </c>
      <c r="U14" s="63">
        <v>14.289204718889156</v>
      </c>
      <c r="V14" s="63">
        <v>14.180016935650652</v>
      </c>
      <c r="W14" s="63">
        <v>14.333559608769724</v>
      </c>
      <c r="X14" s="63">
        <v>13.724641073957171</v>
      </c>
      <c r="Y14" s="63">
        <v>13.667893037683832</v>
      </c>
      <c r="Z14" s="63">
        <v>12.538429301440946</v>
      </c>
      <c r="AA14" s="63">
        <v>12.77830027637863</v>
      </c>
      <c r="AB14" s="63">
        <v>13.013960990640417</v>
      </c>
      <c r="AC14" s="63">
        <v>13.434174272617749</v>
      </c>
      <c r="AD14" s="63">
        <v>13.575061376324712</v>
      </c>
      <c r="AE14" s="63">
        <v>14.205551188644357</v>
      </c>
      <c r="AF14" s="63">
        <v>11.317705809373637</v>
      </c>
      <c r="AG14" s="24">
        <f t="shared" si="3"/>
        <v>1.6481684239310977E-3</v>
      </c>
      <c r="AH14" s="24">
        <f t="shared" si="11"/>
        <v>-0.2691905432178599</v>
      </c>
      <c r="AI14" s="3"/>
      <c r="AJ14" s="91">
        <f t="shared" si="5"/>
        <v>-0.20328992102602875</v>
      </c>
      <c r="AK14" s="27">
        <f t="shared" si="6"/>
        <v>-2.8878453792707202</v>
      </c>
    </row>
    <row r="15" spans="1:37" outlineLevel="1" x14ac:dyDescent="0.25">
      <c r="A15" s="62" t="s">
        <v>18</v>
      </c>
      <c r="B15" s="63">
        <v>0.67221271232640001</v>
      </c>
      <c r="C15" s="63">
        <v>0.64763617957919994</v>
      </c>
      <c r="D15" s="63">
        <v>0.72260096755680003</v>
      </c>
      <c r="E15" s="63">
        <v>0.72260096755680003</v>
      </c>
      <c r="F15" s="63">
        <v>0.82090709854560007</v>
      </c>
      <c r="G15" s="63">
        <v>0.72136577782079991</v>
      </c>
      <c r="H15" s="63">
        <v>0.82584785748959999</v>
      </c>
      <c r="I15" s="63">
        <v>0.85042439023680017</v>
      </c>
      <c r="J15" s="63">
        <v>0.92785955768640005</v>
      </c>
      <c r="K15" s="63">
        <v>1.0298712578832001</v>
      </c>
      <c r="L15" s="63">
        <v>1.205900649195637</v>
      </c>
      <c r="M15" s="63">
        <v>1.2098943112776741</v>
      </c>
      <c r="N15" s="63">
        <v>1.2876175716013107</v>
      </c>
      <c r="O15" s="63">
        <v>1.3899173646721477</v>
      </c>
      <c r="P15" s="63">
        <v>1.8113179640758716</v>
      </c>
      <c r="Q15" s="63">
        <v>1.6831876625471891</v>
      </c>
      <c r="R15" s="63">
        <v>2.0126245274164303</v>
      </c>
      <c r="S15" s="63">
        <v>1.5893810450670047</v>
      </c>
      <c r="T15" s="63">
        <v>1.6473648840517978</v>
      </c>
      <c r="U15" s="63">
        <v>1.6054164776948945</v>
      </c>
      <c r="V15" s="63">
        <v>1.6102158188660962</v>
      </c>
      <c r="W15" s="63">
        <v>1.3978840700862709</v>
      </c>
      <c r="X15" s="63">
        <v>1.4772843594340315</v>
      </c>
      <c r="Y15" s="63">
        <v>1.4450038348481358</v>
      </c>
      <c r="Z15" s="63">
        <v>1.8089160599170548</v>
      </c>
      <c r="AA15" s="63">
        <v>1.784151077853416</v>
      </c>
      <c r="AB15" s="63">
        <v>2.144015821587844</v>
      </c>
      <c r="AC15" s="63">
        <v>1.8931623475377879</v>
      </c>
      <c r="AD15" s="63">
        <v>2.0939266860017183</v>
      </c>
      <c r="AE15" s="63">
        <v>2.2301197764517249</v>
      </c>
      <c r="AF15" s="63">
        <v>2.5961406614748546</v>
      </c>
      <c r="AG15" s="24">
        <f t="shared" si="3"/>
        <v>3.7806929552653367E-4</v>
      </c>
      <c r="AH15" s="24">
        <f t="shared" si="11"/>
        <v>2.862082066984581</v>
      </c>
      <c r="AI15" s="3"/>
      <c r="AJ15" s="91">
        <f t="shared" si="5"/>
        <v>0.16412611057397747</v>
      </c>
      <c r="AK15" s="27">
        <f t="shared" si="6"/>
        <v>0.36602088502312968</v>
      </c>
    </row>
    <row r="16" spans="1:37" outlineLevel="1" x14ac:dyDescent="0.25">
      <c r="A16" s="62" t="s">
        <v>19</v>
      </c>
      <c r="B16" s="63">
        <v>3.9769185939943413E-2</v>
      </c>
      <c r="C16" s="63">
        <v>4.0271092470477651E-2</v>
      </c>
      <c r="D16" s="63">
        <v>4.0314010513031982E-2</v>
      </c>
      <c r="E16" s="63">
        <v>2.8184589956862804E-2</v>
      </c>
      <c r="F16" s="63">
        <v>2.4205748762856735E-2</v>
      </c>
      <c r="G16" s="63">
        <v>6.7716268538584409E-2</v>
      </c>
      <c r="H16" s="63">
        <v>7.301146404628385E-2</v>
      </c>
      <c r="I16" s="63">
        <v>5.6849592200953251E-2</v>
      </c>
      <c r="J16" s="63">
        <v>3.7633175322820969E-2</v>
      </c>
      <c r="K16" s="63">
        <v>5.1778549849136053E-2</v>
      </c>
      <c r="L16" s="63">
        <v>3.2467870935448305E-2</v>
      </c>
      <c r="M16" s="63">
        <v>5.5690250516864617E-2</v>
      </c>
      <c r="N16" s="63">
        <v>5.6190890181227353E-2</v>
      </c>
      <c r="O16" s="63">
        <v>5.7750012344889023E-2</v>
      </c>
      <c r="P16" s="63">
        <v>6.3251195128185833E-2</v>
      </c>
      <c r="Q16" s="63">
        <v>8.0206780770406993E-2</v>
      </c>
      <c r="R16" s="63">
        <v>7.9500524978880105E-2</v>
      </c>
      <c r="S16" s="63">
        <v>6.7756157873099937E-2</v>
      </c>
      <c r="T16" s="63">
        <v>7.5340976420804173E-2</v>
      </c>
      <c r="U16" s="63">
        <v>7.7585752754183321E-2</v>
      </c>
      <c r="V16" s="63">
        <v>8.4051891753824451E-2</v>
      </c>
      <c r="W16" s="63">
        <v>7.8500244479934922E-2</v>
      </c>
      <c r="X16" s="63">
        <v>7.2589645001779501E-2</v>
      </c>
      <c r="Y16" s="63">
        <v>7.7079508407495459E-2</v>
      </c>
      <c r="Z16" s="63">
        <v>7.6477403103511185E-2</v>
      </c>
      <c r="AA16" s="63">
        <v>7.1766123656350669E-2</v>
      </c>
      <c r="AB16" s="63">
        <v>7.2202237716142731E-2</v>
      </c>
      <c r="AC16" s="63">
        <v>6.7838089867323634E-2</v>
      </c>
      <c r="AD16" s="63">
        <v>7.4739860113568063E-2</v>
      </c>
      <c r="AE16" s="63">
        <v>7.6477780716763172E-2</v>
      </c>
      <c r="AF16" s="63">
        <v>7.8309565827315908E-2</v>
      </c>
      <c r="AG16" s="24">
        <f t="shared" si="3"/>
        <v>1.1404020908675561E-5</v>
      </c>
      <c r="AH16" s="24">
        <f t="shared" si="11"/>
        <v>0.9691015537902492</v>
      </c>
      <c r="AI16" s="3"/>
      <c r="AJ16" s="91">
        <f t="shared" si="5"/>
        <v>2.3951860179321691E-2</v>
      </c>
      <c r="AK16" s="27">
        <f t="shared" si="6"/>
        <v>1.8317851105527361E-3</v>
      </c>
    </row>
    <row r="17" spans="1:43" x14ac:dyDescent="0.25">
      <c r="A17" s="64" t="s">
        <v>4</v>
      </c>
      <c r="B17" s="61">
        <f t="shared" ref="B17:AA17" si="12">SUM(B18:B22)</f>
        <v>1026.661852</v>
      </c>
      <c r="C17" s="61">
        <f t="shared" si="12"/>
        <v>812.51815800000008</v>
      </c>
      <c r="D17" s="61">
        <f t="shared" si="12"/>
        <v>812.77563000000009</v>
      </c>
      <c r="E17" s="61">
        <f t="shared" si="12"/>
        <v>812.95085400000005</v>
      </c>
      <c r="F17" s="61">
        <f t="shared" si="12"/>
        <v>813.05634600000008</v>
      </c>
      <c r="G17" s="61">
        <f t="shared" si="12"/>
        <v>813.19402200000002</v>
      </c>
      <c r="H17" s="61">
        <f t="shared" si="12"/>
        <v>813.41573400000004</v>
      </c>
      <c r="I17" s="61">
        <f t="shared" si="12"/>
        <v>813.75724200000002</v>
      </c>
      <c r="J17" s="61">
        <f t="shared" si="12"/>
        <v>814.1041140000001</v>
      </c>
      <c r="K17" s="61">
        <f t="shared" si="12"/>
        <v>814.44830400000001</v>
      </c>
      <c r="L17" s="61">
        <f t="shared" si="12"/>
        <v>814.87653000000012</v>
      </c>
      <c r="M17" s="61">
        <f t="shared" si="12"/>
        <v>596.12396799999999</v>
      </c>
      <c r="N17" s="61">
        <f t="shared" si="12"/>
        <v>315.88476800000001</v>
      </c>
      <c r="O17" s="61">
        <f t="shared" si="12"/>
        <v>35.580306</v>
      </c>
      <c r="P17" s="61">
        <f t="shared" si="12"/>
        <v>36.164088</v>
      </c>
      <c r="Q17" s="61">
        <f t="shared" si="12"/>
        <v>36.956172000000002</v>
      </c>
      <c r="R17" s="61">
        <f t="shared" si="12"/>
        <v>37.842125999999993</v>
      </c>
      <c r="S17" s="61">
        <f t="shared" si="12"/>
        <v>39.119652000000002</v>
      </c>
      <c r="T17" s="61">
        <f t="shared" si="12"/>
        <v>40.096794000000003</v>
      </c>
      <c r="U17" s="61">
        <f t="shared" si="12"/>
        <v>40.528595999999993</v>
      </c>
      <c r="V17" s="61">
        <f t="shared" si="12"/>
        <v>40.719912000000008</v>
      </c>
      <c r="W17" s="61">
        <f t="shared" si="12"/>
        <v>40.899605999999991</v>
      </c>
      <c r="X17" s="61">
        <f t="shared" si="12"/>
        <v>40.993475999999994</v>
      </c>
      <c r="Y17" s="61">
        <f t="shared" si="12"/>
        <v>41.062314000000001</v>
      </c>
      <c r="Z17" s="61">
        <f t="shared" si="12"/>
        <v>41.209824000000005</v>
      </c>
      <c r="AA17" s="61">
        <f t="shared" si="12"/>
        <v>41.440475999999997</v>
      </c>
      <c r="AB17" s="61">
        <f>SUM(AB18:AB22)</f>
        <v>42.571073099999992</v>
      </c>
      <c r="AC17" s="61">
        <f>SUM(AC18:AC22)</f>
        <v>42.774073680000001</v>
      </c>
      <c r="AD17" s="61">
        <f t="shared" ref="AD17:AE17" si="13">SUM(AD18:AD22)</f>
        <v>42.977074260000002</v>
      </c>
      <c r="AE17" s="61">
        <f t="shared" si="13"/>
        <v>43.998209999999993</v>
      </c>
      <c r="AF17" s="61">
        <f t="shared" ref="AF17" si="14">SUM(AF18:AF22)</f>
        <v>44.497955999999995</v>
      </c>
      <c r="AG17" s="22">
        <f t="shared" si="3"/>
        <v>6.4801230252807072E-3</v>
      </c>
      <c r="AH17" s="22">
        <f>(AF17-B17)/B17</f>
        <v>-0.95665763180611485</v>
      </c>
      <c r="AI17" s="3"/>
      <c r="AJ17" s="36">
        <f t="shared" si="5"/>
        <v>1.1358325713705214E-2</v>
      </c>
      <c r="AK17" s="30">
        <f t="shared" si="6"/>
        <v>0.4997460000000018</v>
      </c>
    </row>
    <row r="18" spans="1:43" outlineLevel="1" x14ac:dyDescent="0.25">
      <c r="A18" s="62" t="s">
        <v>20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24"/>
      <c r="AH18" s="24"/>
      <c r="AI18" s="3"/>
      <c r="AJ18" s="91"/>
      <c r="AK18" s="27"/>
    </row>
    <row r="19" spans="1:43" outlineLevel="1" x14ac:dyDescent="0.25">
      <c r="A19" s="62" t="s">
        <v>36</v>
      </c>
      <c r="B19" s="63">
        <v>995.31999999999994</v>
      </c>
      <c r="C19" s="63">
        <v>780.99840000000006</v>
      </c>
      <c r="D19" s="63">
        <v>780.99840000000006</v>
      </c>
      <c r="E19" s="63">
        <v>780.99840000000006</v>
      </c>
      <c r="F19" s="63">
        <v>780.99840000000006</v>
      </c>
      <c r="G19" s="63">
        <v>780.99840000000006</v>
      </c>
      <c r="H19" s="63">
        <v>780.99840000000006</v>
      </c>
      <c r="I19" s="63">
        <v>780.99840000000006</v>
      </c>
      <c r="J19" s="63">
        <v>780.99840000000006</v>
      </c>
      <c r="K19" s="63">
        <v>780.99840000000006</v>
      </c>
      <c r="L19" s="63">
        <v>780.99840000000006</v>
      </c>
      <c r="M19" s="63">
        <v>561.73</v>
      </c>
      <c r="N19" s="63">
        <v>280.86500000000001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24"/>
      <c r="AH19" s="24">
        <f t="shared" ref="AH19:AH22" si="15">(AF19-B19)/B19</f>
        <v>-1</v>
      </c>
      <c r="AI19" s="3"/>
      <c r="AJ19" s="91"/>
      <c r="AK19" s="27"/>
    </row>
    <row r="20" spans="1:43" outlineLevel="1" x14ac:dyDescent="0.25">
      <c r="A20" s="62" t="s">
        <v>21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24"/>
      <c r="AH20" s="24"/>
      <c r="AI20" s="3"/>
      <c r="AJ20" s="91"/>
      <c r="AK20" s="27"/>
    </row>
    <row r="21" spans="1:43" outlineLevel="1" x14ac:dyDescent="0.25">
      <c r="A21" s="62" t="s">
        <v>37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24"/>
      <c r="AH21" s="24"/>
      <c r="AI21" s="3"/>
      <c r="AJ21" s="91"/>
      <c r="AK21" s="27"/>
    </row>
    <row r="22" spans="1:43" outlineLevel="1" x14ac:dyDescent="0.25">
      <c r="A22" s="62" t="s">
        <v>22</v>
      </c>
      <c r="B22" s="63">
        <v>31.341851999999999</v>
      </c>
      <c r="C22" s="63">
        <v>31.519757999999996</v>
      </c>
      <c r="D22" s="63">
        <v>31.777229999999999</v>
      </c>
      <c r="E22" s="63">
        <v>31.952453999999999</v>
      </c>
      <c r="F22" s="63">
        <v>32.057946000000001</v>
      </c>
      <c r="G22" s="63">
        <v>32.195622</v>
      </c>
      <c r="H22" s="63">
        <v>32.417333999999997</v>
      </c>
      <c r="I22" s="63">
        <v>32.758842000000001</v>
      </c>
      <c r="J22" s="63">
        <v>33.105713999999992</v>
      </c>
      <c r="K22" s="63">
        <v>33.449903999999997</v>
      </c>
      <c r="L22" s="63">
        <v>33.878130000000006</v>
      </c>
      <c r="M22" s="63">
        <v>34.393967999999994</v>
      </c>
      <c r="N22" s="63">
        <v>35.019767999999999</v>
      </c>
      <c r="O22" s="63">
        <v>35.580306</v>
      </c>
      <c r="P22" s="63">
        <v>36.164088</v>
      </c>
      <c r="Q22" s="63">
        <v>36.956172000000002</v>
      </c>
      <c r="R22" s="63">
        <v>37.842125999999993</v>
      </c>
      <c r="S22" s="63">
        <v>39.119652000000002</v>
      </c>
      <c r="T22" s="63">
        <v>40.096794000000003</v>
      </c>
      <c r="U22" s="63">
        <v>40.528595999999993</v>
      </c>
      <c r="V22" s="63">
        <v>40.719912000000008</v>
      </c>
      <c r="W22" s="63">
        <v>40.899605999999991</v>
      </c>
      <c r="X22" s="63">
        <v>40.993475999999994</v>
      </c>
      <c r="Y22" s="63">
        <v>41.062314000000001</v>
      </c>
      <c r="Z22" s="63">
        <v>41.209824000000005</v>
      </c>
      <c r="AA22" s="63">
        <v>41.440475999999997</v>
      </c>
      <c r="AB22" s="63">
        <v>42.571073099999992</v>
      </c>
      <c r="AC22" s="63">
        <v>42.774073680000001</v>
      </c>
      <c r="AD22" s="63">
        <v>42.977074260000002</v>
      </c>
      <c r="AE22" s="63">
        <v>43.998209999999993</v>
      </c>
      <c r="AF22" s="63">
        <v>44.497955999999995</v>
      </c>
      <c r="AG22" s="24">
        <f t="shared" si="3"/>
        <v>6.4801230252807072E-3</v>
      </c>
      <c r="AH22" s="24">
        <f t="shared" si="15"/>
        <v>0.41976153802270511</v>
      </c>
      <c r="AI22" s="3"/>
      <c r="AJ22" s="91">
        <f t="shared" si="5"/>
        <v>1.1358325713705214E-2</v>
      </c>
      <c r="AK22" s="27">
        <f t="shared" si="6"/>
        <v>0.4997460000000018</v>
      </c>
    </row>
    <row r="23" spans="1:43" x14ac:dyDescent="0.25">
      <c r="A23" s="64" t="s">
        <v>9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22"/>
      <c r="AH23" s="22"/>
      <c r="AI23" s="3"/>
      <c r="AJ23" s="36"/>
      <c r="AK23" s="30"/>
      <c r="AQ23" s="6"/>
    </row>
    <row r="24" spans="1:43" x14ac:dyDescent="0.25">
      <c r="A24" s="64" t="s">
        <v>1</v>
      </c>
      <c r="B24" s="61">
        <f t="shared" ref="B24:AA24" si="16">SUM(B25:B31)</f>
        <v>6378.3046637208117</v>
      </c>
      <c r="C24" s="61">
        <f t="shared" si="16"/>
        <v>6365.5211122895407</v>
      </c>
      <c r="D24" s="61">
        <f t="shared" si="16"/>
        <v>6290.3881071432897</v>
      </c>
      <c r="E24" s="61">
        <f t="shared" si="16"/>
        <v>6408.8679889446466</v>
      </c>
      <c r="F24" s="61">
        <f t="shared" si="16"/>
        <v>6656.6631868038676</v>
      </c>
      <c r="G24" s="61">
        <f t="shared" si="16"/>
        <v>6931.2154707877989</v>
      </c>
      <c r="H24" s="61">
        <f t="shared" si="16"/>
        <v>6963.9988978203046</v>
      </c>
      <c r="I24" s="61">
        <f t="shared" si="16"/>
        <v>6812.5825473328259</v>
      </c>
      <c r="J24" s="61">
        <f t="shared" si="16"/>
        <v>7171.6302058163064</v>
      </c>
      <c r="K24" s="61">
        <f t="shared" si="16"/>
        <v>7161.7563417297652</v>
      </c>
      <c r="L24" s="61">
        <f t="shared" si="16"/>
        <v>6842.8501144477868</v>
      </c>
      <c r="M24" s="61">
        <f t="shared" si="16"/>
        <v>6567.6805361440556</v>
      </c>
      <c r="N24" s="61">
        <f t="shared" si="16"/>
        <v>6509.6698591781478</v>
      </c>
      <c r="O24" s="61">
        <f t="shared" si="16"/>
        <v>6684.2385656933056</v>
      </c>
      <c r="P24" s="61">
        <f t="shared" si="16"/>
        <v>6562.9572572120469</v>
      </c>
      <c r="Q24" s="61">
        <f t="shared" si="16"/>
        <v>6425.1308753187586</v>
      </c>
      <c r="R24" s="61">
        <f t="shared" si="16"/>
        <v>6210.3610558970313</v>
      </c>
      <c r="S24" s="61">
        <f t="shared" si="16"/>
        <v>5964.2828598091273</v>
      </c>
      <c r="T24" s="61">
        <f t="shared" si="16"/>
        <v>5926.5580842048976</v>
      </c>
      <c r="U24" s="61">
        <f t="shared" si="16"/>
        <v>5754.3581586290602</v>
      </c>
      <c r="V24" s="61">
        <f t="shared" si="16"/>
        <v>5997.8781869515797</v>
      </c>
      <c r="W24" s="61">
        <f t="shared" si="16"/>
        <v>5590.5358718140387</v>
      </c>
      <c r="X24" s="61">
        <f t="shared" si="16"/>
        <v>5832.8054123232632</v>
      </c>
      <c r="Y24" s="61">
        <f t="shared" si="16"/>
        <v>6252.6379265837277</v>
      </c>
      <c r="Z24" s="61">
        <f t="shared" si="16"/>
        <v>5976.9149509282715</v>
      </c>
      <c r="AA24" s="61">
        <f t="shared" si="16"/>
        <v>6034.6608354388327</v>
      </c>
      <c r="AB24" s="61">
        <f>SUM(AB25:AB31)</f>
        <v>6108.4227772622489</v>
      </c>
      <c r="AC24" s="61">
        <f>SUM(AC25:AC31)</f>
        <v>6439.6796238554107</v>
      </c>
      <c r="AD24" s="61">
        <f t="shared" ref="AD24:AE24" si="17">SUM(AD25:AD31)</f>
        <v>6778.4708568732085</v>
      </c>
      <c r="AE24" s="61">
        <f t="shared" si="17"/>
        <v>6379.351051231878</v>
      </c>
      <c r="AF24" s="61">
        <f t="shared" ref="AF24" si="18">SUM(AF25:AF31)</f>
        <v>6416.0359286285793</v>
      </c>
      <c r="AG24" s="22">
        <f t="shared" si="3"/>
        <v>0.93435083067937652</v>
      </c>
      <c r="AH24" s="22">
        <f>(AF24-B24)/B24</f>
        <v>5.9155632879030404E-3</v>
      </c>
      <c r="AI24" s="3"/>
      <c r="AJ24" s="36">
        <f t="shared" si="5"/>
        <v>5.7505657083438402E-3</v>
      </c>
      <c r="AK24" s="30">
        <f t="shared" si="6"/>
        <v>36.684877396701268</v>
      </c>
      <c r="AN24" s="65"/>
      <c r="AO24" s="65"/>
      <c r="AP24" s="65"/>
    </row>
    <row r="25" spans="1:43" outlineLevel="1" x14ac:dyDescent="0.25">
      <c r="A25" s="62" t="s">
        <v>23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24"/>
      <c r="AH25" s="24"/>
      <c r="AI25" s="3"/>
      <c r="AJ25" s="91"/>
      <c r="AK25" s="27"/>
    </row>
    <row r="26" spans="1:43" outlineLevel="1" x14ac:dyDescent="0.25">
      <c r="A26" s="62" t="s">
        <v>24</v>
      </c>
      <c r="B26" s="63">
        <v>488.83302022501147</v>
      </c>
      <c r="C26" s="63">
        <v>500.74956410992354</v>
      </c>
      <c r="D26" s="63">
        <v>509.86158392611361</v>
      </c>
      <c r="E26" s="63">
        <v>516.0565256971247</v>
      </c>
      <c r="F26" s="63">
        <v>520.73884469364236</v>
      </c>
      <c r="G26" s="63">
        <v>530.17418709646665</v>
      </c>
      <c r="H26" s="63">
        <v>554.35883239730219</v>
      </c>
      <c r="I26" s="63">
        <v>577.74713314347139</v>
      </c>
      <c r="J26" s="63">
        <v>592.26336250353359</v>
      </c>
      <c r="K26" s="63">
        <v>572.94895931313192</v>
      </c>
      <c r="L26" s="63">
        <v>549.74963470437979</v>
      </c>
      <c r="M26" s="63">
        <v>556.8751104195137</v>
      </c>
      <c r="N26" s="63">
        <v>562.31673367786505</v>
      </c>
      <c r="O26" s="63">
        <v>561.7693309411037</v>
      </c>
      <c r="P26" s="63">
        <v>551.62312755458618</v>
      </c>
      <c r="Q26" s="63">
        <v>573.38760275534253</v>
      </c>
      <c r="R26" s="63">
        <v>585.37858425087222</v>
      </c>
      <c r="S26" s="63">
        <v>553.76323314086062</v>
      </c>
      <c r="T26" s="63">
        <v>560.57962675677209</v>
      </c>
      <c r="U26" s="63">
        <v>551.7751195987837</v>
      </c>
      <c r="V26" s="63">
        <v>530.84900710427144</v>
      </c>
      <c r="W26" s="63">
        <v>524.72908345211533</v>
      </c>
      <c r="X26" s="63">
        <v>581.78486977516729</v>
      </c>
      <c r="Y26" s="63">
        <v>576.52624241175238</v>
      </c>
      <c r="Z26" s="63">
        <v>543.48160674160874</v>
      </c>
      <c r="AA26" s="63">
        <v>571.6312086925534</v>
      </c>
      <c r="AB26" s="63">
        <v>587.64519470168909</v>
      </c>
      <c r="AC26" s="63">
        <v>608.15659320832117</v>
      </c>
      <c r="AD26" s="63">
        <v>642.58515933602553</v>
      </c>
      <c r="AE26" s="63">
        <v>596.57701414292603</v>
      </c>
      <c r="AF26" s="63">
        <v>605.67682900855641</v>
      </c>
      <c r="AG26" s="24">
        <f t="shared" si="3"/>
        <v>8.8203160737031439E-2</v>
      </c>
      <c r="AH26" s="24">
        <f t="shared" ref="AH26:AH31" si="19">(AF26-B26)/B26</f>
        <v>0.23902601491560727</v>
      </c>
      <c r="AI26" s="3"/>
      <c r="AJ26" s="91">
        <f t="shared" si="5"/>
        <v>1.5253378272885105E-2</v>
      </c>
      <c r="AK26" s="27">
        <f t="shared" si="6"/>
        <v>9.0998148656303783</v>
      </c>
    </row>
    <row r="27" spans="1:43" outlineLevel="1" x14ac:dyDescent="0.25">
      <c r="A27" s="62" t="s">
        <v>25</v>
      </c>
      <c r="B27" s="63">
        <v>5819.5067889488437</v>
      </c>
      <c r="C27" s="63">
        <v>5792.0859155982816</v>
      </c>
      <c r="D27" s="63">
        <v>5706.7923179254049</v>
      </c>
      <c r="E27" s="63">
        <v>5818.6473690526554</v>
      </c>
      <c r="F27" s="63">
        <v>6051.7326980561165</v>
      </c>
      <c r="G27" s="63">
        <v>6304.202761041036</v>
      </c>
      <c r="H27" s="63">
        <v>6331.6350913267906</v>
      </c>
      <c r="I27" s="63">
        <v>6154.2954543817686</v>
      </c>
      <c r="J27" s="63">
        <v>6499.391919623069</v>
      </c>
      <c r="K27" s="63">
        <v>6504.6286348527519</v>
      </c>
      <c r="L27" s="63">
        <v>6205.9497615360142</v>
      </c>
      <c r="M27" s="63">
        <v>5922.6402865016407</v>
      </c>
      <c r="N27" s="63">
        <v>5858.9861107412817</v>
      </c>
      <c r="O27" s="63">
        <v>6033.4206031430285</v>
      </c>
      <c r="P27" s="63">
        <v>5925.7912834900053</v>
      </c>
      <c r="Q27" s="63">
        <v>5760.1792581819464</v>
      </c>
      <c r="R27" s="63">
        <v>5537.2809735756819</v>
      </c>
      <c r="S27" s="63">
        <v>5327.2654450181872</v>
      </c>
      <c r="T27" s="63">
        <v>5276.1151516841446</v>
      </c>
      <c r="U27" s="63">
        <v>5126.2876135207116</v>
      </c>
      <c r="V27" s="63">
        <v>5394.9897775174759</v>
      </c>
      <c r="W27" s="63">
        <v>4996.8650927523213</v>
      </c>
      <c r="X27" s="63">
        <v>5185.2484792544656</v>
      </c>
      <c r="Y27" s="63">
        <v>5618.9369353762258</v>
      </c>
      <c r="Z27" s="63">
        <v>5382.1684234602881</v>
      </c>
      <c r="AA27" s="63">
        <v>5413.6925811306264</v>
      </c>
      <c r="AB27" s="63">
        <v>5469.0412946209763</v>
      </c>
      <c r="AC27" s="63">
        <v>5777.8364797799859</v>
      </c>
      <c r="AD27" s="63">
        <v>6078.7237439610726</v>
      </c>
      <c r="AE27" s="63">
        <v>5725.7049587003894</v>
      </c>
      <c r="AF27" s="63">
        <v>5753.4215692833195</v>
      </c>
      <c r="AG27" s="24">
        <f t="shared" si="3"/>
        <v>0.83785600366137047</v>
      </c>
      <c r="AH27" s="24">
        <f t="shared" si="19"/>
        <v>-1.1355811078529714E-2</v>
      </c>
      <c r="AI27" s="3"/>
      <c r="AJ27" s="91">
        <f t="shared" si="5"/>
        <v>4.8407332866171968E-3</v>
      </c>
      <c r="AK27" s="27">
        <f t="shared" si="6"/>
        <v>27.716610582930116</v>
      </c>
    </row>
    <row r="28" spans="1:43" outlineLevel="1" x14ac:dyDescent="0.25">
      <c r="A28" s="62" t="s">
        <v>26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24"/>
      <c r="AH28" s="24"/>
      <c r="AI28" s="3"/>
      <c r="AJ28" s="91"/>
      <c r="AK28" s="27"/>
    </row>
    <row r="29" spans="1:43" outlineLevel="1" x14ac:dyDescent="0.25">
      <c r="A29" s="62" t="s">
        <v>27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24"/>
      <c r="AH29" s="24"/>
      <c r="AI29" s="3"/>
      <c r="AJ29" s="91"/>
      <c r="AK29" s="27"/>
    </row>
    <row r="30" spans="1:43" outlineLevel="1" x14ac:dyDescent="0.25">
      <c r="A30" s="62" t="s">
        <v>40</v>
      </c>
      <c r="B30" s="63">
        <v>69.258013766922247</v>
      </c>
      <c r="C30" s="63">
        <v>71.921783527188467</v>
      </c>
      <c r="D30" s="63">
        <v>72.92069718728834</v>
      </c>
      <c r="E30" s="63">
        <v>73.253668407321598</v>
      </c>
      <c r="F30" s="63">
        <v>83.242805008319991</v>
      </c>
      <c r="G30" s="63">
        <v>95.56274014955136</v>
      </c>
      <c r="H30" s="63">
        <v>76.916351827687677</v>
      </c>
      <c r="I30" s="63">
        <v>79.580121587953926</v>
      </c>
      <c r="J30" s="63">
        <v>78.914179147887367</v>
      </c>
      <c r="K30" s="63">
        <v>83.242805008319991</v>
      </c>
      <c r="L30" s="63">
        <v>86.239545988619554</v>
      </c>
      <c r="M30" s="63">
        <v>87.238459648719342</v>
      </c>
      <c r="N30" s="63">
        <v>87.571430868752657</v>
      </c>
      <c r="O30" s="63">
        <v>87.904402088785915</v>
      </c>
      <c r="P30" s="63">
        <v>84.24171866841985</v>
      </c>
      <c r="Q30" s="63">
        <v>90.397745425777259</v>
      </c>
      <c r="R30" s="63">
        <v>86.659732278899085</v>
      </c>
      <c r="S30" s="63">
        <v>82.282662588649231</v>
      </c>
      <c r="T30" s="63">
        <v>89.029288190604959</v>
      </c>
      <c r="U30" s="63">
        <v>75.515587884047363</v>
      </c>
      <c r="V30" s="63">
        <v>71.426430123521627</v>
      </c>
      <c r="W30" s="63">
        <v>68.433966550685767</v>
      </c>
      <c r="X30" s="63">
        <v>65.210000877567907</v>
      </c>
      <c r="Y30" s="63">
        <v>56.549326151140335</v>
      </c>
      <c r="Z30" s="63">
        <v>50.669016804131417</v>
      </c>
      <c r="AA30" s="63">
        <v>48.813140340125386</v>
      </c>
      <c r="AB30" s="63">
        <v>51.255209753326639</v>
      </c>
      <c r="AC30" s="63">
        <v>53.116878699778603</v>
      </c>
      <c r="AD30" s="63">
        <v>56.481978738502114</v>
      </c>
      <c r="AE30" s="63">
        <v>56.481978738502114</v>
      </c>
      <c r="AF30" s="63">
        <v>56.481978738502114</v>
      </c>
      <c r="AG30" s="24">
        <f t="shared" si="3"/>
        <v>8.2253254719561256E-3</v>
      </c>
      <c r="AH30" s="24">
        <f t="shared" si="19"/>
        <v>-0.18447013325296935</v>
      </c>
      <c r="AI30" s="3"/>
      <c r="AJ30" s="91">
        <f t="shared" si="5"/>
        <v>0</v>
      </c>
      <c r="AK30" s="27">
        <f t="shared" si="6"/>
        <v>0</v>
      </c>
    </row>
    <row r="31" spans="1:43" outlineLevel="1" x14ac:dyDescent="0.25">
      <c r="A31" s="62" t="s">
        <v>11</v>
      </c>
      <c r="B31" s="63">
        <v>0.70684078003430151</v>
      </c>
      <c r="C31" s="63">
        <v>0.76384905414787929</v>
      </c>
      <c r="D31" s="63">
        <v>0.81350810448318844</v>
      </c>
      <c r="E31" s="63">
        <v>0.91042578754390191</v>
      </c>
      <c r="F31" s="63">
        <v>0.94883904578897416</v>
      </c>
      <c r="G31" s="63">
        <v>1.2757825007445498</v>
      </c>
      <c r="H31" s="63">
        <v>1.0886222685246374</v>
      </c>
      <c r="I31" s="63">
        <v>0.95983821963161797</v>
      </c>
      <c r="J31" s="63">
        <v>1.0607445418167343</v>
      </c>
      <c r="K31" s="63">
        <v>0.9359425555615154</v>
      </c>
      <c r="L31" s="63">
        <v>0.91117221877328325</v>
      </c>
      <c r="M31" s="63">
        <v>0.92667957418192548</v>
      </c>
      <c r="N31" s="63">
        <v>0.79558389024813547</v>
      </c>
      <c r="O31" s="63">
        <v>1.1442295203877173</v>
      </c>
      <c r="P31" s="63">
        <v>1.3011274990356507</v>
      </c>
      <c r="Q31" s="63">
        <v>1.166268955691993</v>
      </c>
      <c r="R31" s="63">
        <v>1.0417657915774399</v>
      </c>
      <c r="S31" s="63">
        <v>0.97151906143040268</v>
      </c>
      <c r="T31" s="63">
        <v>0.83401757337522442</v>
      </c>
      <c r="U31" s="63">
        <v>0.77983762551773173</v>
      </c>
      <c r="V31" s="63">
        <v>0.61297220631056692</v>
      </c>
      <c r="W31" s="63">
        <v>0.50772905891581954</v>
      </c>
      <c r="X31" s="63">
        <v>0.56206241606331964</v>
      </c>
      <c r="Y31" s="63">
        <v>0.62542264460944264</v>
      </c>
      <c r="Z31" s="63">
        <v>0.59590392224326028</v>
      </c>
      <c r="AA31" s="63">
        <v>0.52390527552725408</v>
      </c>
      <c r="AB31" s="63">
        <v>0.48107818625722892</v>
      </c>
      <c r="AC31" s="63">
        <v>0.56967216732514714</v>
      </c>
      <c r="AD31" s="63">
        <v>0.67997483760809518</v>
      </c>
      <c r="AE31" s="63">
        <v>0.58709965006034959</v>
      </c>
      <c r="AF31" s="63">
        <v>0.45555159820147845</v>
      </c>
      <c r="AG31" s="24">
        <f t="shared" si="3"/>
        <v>6.6340809018482243E-5</v>
      </c>
      <c r="AH31" s="24">
        <f t="shared" si="19"/>
        <v>-0.35551030575885634</v>
      </c>
      <c r="AI31" s="3"/>
      <c r="AJ31" s="91">
        <f t="shared" si="5"/>
        <v>-0.22406426548772249</v>
      </c>
      <c r="AK31" s="27">
        <f t="shared" si="6"/>
        <v>-0.13154805185887114</v>
      </c>
    </row>
    <row r="32" spans="1:43" x14ac:dyDescent="0.25">
      <c r="A32" s="64" t="s">
        <v>2</v>
      </c>
      <c r="B32" s="61">
        <f t="shared" ref="B32:AA32" si="20">SUM(B33:B36)</f>
        <v>76.241016693077626</v>
      </c>
      <c r="C32" s="61">
        <f t="shared" si="20"/>
        <v>76.010668826771052</v>
      </c>
      <c r="D32" s="61">
        <f t="shared" si="20"/>
        <v>77.305443961614571</v>
      </c>
      <c r="E32" s="61">
        <f t="shared" si="20"/>
        <v>77.068014748616747</v>
      </c>
      <c r="F32" s="61">
        <f t="shared" si="20"/>
        <v>75.308050266975414</v>
      </c>
      <c r="G32" s="61">
        <f t="shared" si="20"/>
        <v>74.282086935767467</v>
      </c>
      <c r="H32" s="61">
        <f t="shared" si="20"/>
        <v>74.784274603923905</v>
      </c>
      <c r="I32" s="61">
        <f t="shared" si="20"/>
        <v>76.089860110084601</v>
      </c>
      <c r="J32" s="61">
        <f t="shared" si="20"/>
        <v>78.794513118319813</v>
      </c>
      <c r="K32" s="61">
        <f t="shared" si="20"/>
        <v>81.860690516197053</v>
      </c>
      <c r="L32" s="61">
        <f t="shared" si="20"/>
        <v>83.681370258819371</v>
      </c>
      <c r="M32" s="61">
        <f t="shared" si="20"/>
        <v>88.136160632272421</v>
      </c>
      <c r="N32" s="61">
        <f t="shared" si="20"/>
        <v>91.147140042480828</v>
      </c>
      <c r="O32" s="61">
        <f t="shared" si="20"/>
        <v>94.162478235597106</v>
      </c>
      <c r="P32" s="61">
        <f t="shared" si="20"/>
        <v>93.788672931997311</v>
      </c>
      <c r="Q32" s="61">
        <f t="shared" si="20"/>
        <v>96.783179712169272</v>
      </c>
      <c r="R32" s="61">
        <f t="shared" si="20"/>
        <v>98.087806601090449</v>
      </c>
      <c r="S32" s="61">
        <f t="shared" si="20"/>
        <v>98.207283658644613</v>
      </c>
      <c r="T32" s="61">
        <f t="shared" si="20"/>
        <v>101.17268365703589</v>
      </c>
      <c r="U32" s="61">
        <f t="shared" si="20"/>
        <v>103.27554086736131</v>
      </c>
      <c r="V32" s="61">
        <f t="shared" si="20"/>
        <v>114.1107139434426</v>
      </c>
      <c r="W32" s="61">
        <f t="shared" si="20"/>
        <v>115.2937599273141</v>
      </c>
      <c r="X32" s="61">
        <f t="shared" si="20"/>
        <v>112.04677395246676</v>
      </c>
      <c r="Y32" s="61">
        <f t="shared" si="20"/>
        <v>112.25208299413086</v>
      </c>
      <c r="Z32" s="61">
        <f t="shared" si="20"/>
        <v>115.14349221345265</v>
      </c>
      <c r="AA32" s="61">
        <f t="shared" si="20"/>
        <v>112.07616323946692</v>
      </c>
      <c r="AB32" s="61">
        <f>SUM(AB33:AB36)</f>
        <v>119.06006946527172</v>
      </c>
      <c r="AC32" s="61">
        <f>SUM(AC33:AC36)</f>
        <v>121.41505841184573</v>
      </c>
      <c r="AD32" s="61">
        <f t="shared" ref="AD32:AE32" si="21">SUM(AD33:AD36)</f>
        <v>121.15062007190681</v>
      </c>
      <c r="AE32" s="61">
        <f t="shared" si="21"/>
        <v>124.77995124735425</v>
      </c>
      <c r="AF32" s="61">
        <f t="shared" ref="AF32" si="22">SUM(AF33:AF36)</f>
        <v>125.95966617343423</v>
      </c>
      <c r="AG32" s="22">
        <f t="shared" si="3"/>
        <v>1.8343182617807045E-2</v>
      </c>
      <c r="AH32" s="22">
        <f>(AF32-B32)/B32</f>
        <v>0.65212469136538753</v>
      </c>
      <c r="AI32" s="3"/>
      <c r="AJ32" s="36">
        <f t="shared" si="5"/>
        <v>9.4543627745246068E-3</v>
      </c>
      <c r="AK32" s="30">
        <f t="shared" si="6"/>
        <v>1.1797149260799813</v>
      </c>
    </row>
    <row r="33" spans="1:38" outlineLevel="1" x14ac:dyDescent="0.25">
      <c r="A33" s="62" t="s">
        <v>28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24"/>
      <c r="AH33" s="24"/>
      <c r="AI33" s="3"/>
      <c r="AJ33" s="91"/>
      <c r="AK33" s="27"/>
    </row>
    <row r="34" spans="1:38" outlineLevel="1" x14ac:dyDescent="0.25">
      <c r="A34" s="62" t="s">
        <v>29</v>
      </c>
      <c r="B34" s="63">
        <v>0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1.5901041600000001</v>
      </c>
      <c r="N34" s="63">
        <v>2.4326097599999996</v>
      </c>
      <c r="O34" s="63">
        <v>3.3834681600000001</v>
      </c>
      <c r="P34" s="63">
        <v>3.5458185599999998</v>
      </c>
      <c r="Q34" s="63">
        <v>5.7409103999999989</v>
      </c>
      <c r="R34" s="63">
        <v>5.7133036800000001</v>
      </c>
      <c r="S34" s="63">
        <v>5.2056547200000001</v>
      </c>
      <c r="T34" s="63">
        <v>6.8553350399999999</v>
      </c>
      <c r="U34" s="63">
        <v>8.7868756800000014</v>
      </c>
      <c r="V34" s="63">
        <v>19.253184000000001</v>
      </c>
      <c r="W34" s="63">
        <v>21.859944959999996</v>
      </c>
      <c r="X34" s="63">
        <v>18.688390559999998</v>
      </c>
      <c r="Y34" s="63">
        <v>19.381920000000001</v>
      </c>
      <c r="Z34" s="63">
        <v>19.381920000000001</v>
      </c>
      <c r="AA34" s="63">
        <v>15.51174045951136</v>
      </c>
      <c r="AB34" s="63">
        <v>17.362041875400084</v>
      </c>
      <c r="AC34" s="63">
        <v>18.219186092758079</v>
      </c>
      <c r="AD34" s="63">
        <v>17.501058593098108</v>
      </c>
      <c r="AE34" s="63">
        <v>18.584773818371321</v>
      </c>
      <c r="AF34" s="63">
        <v>18.584773818371321</v>
      </c>
      <c r="AG34" s="24">
        <f t="shared" si="3"/>
        <v>2.706452870330989E-3</v>
      </c>
      <c r="AH34" s="24"/>
      <c r="AI34" s="3"/>
      <c r="AJ34" s="91"/>
      <c r="AK34" s="27"/>
    </row>
    <row r="35" spans="1:38" outlineLevel="1" x14ac:dyDescent="0.25">
      <c r="A35" s="62" t="s">
        <v>30</v>
      </c>
      <c r="B35" s="63">
        <v>1.0980310415919068</v>
      </c>
      <c r="C35" s="63">
        <v>1.1040389868138867</v>
      </c>
      <c r="D35" s="63">
        <v>1.1186271157574401</v>
      </c>
      <c r="E35" s="63">
        <v>1.1330838948881539</v>
      </c>
      <c r="F35" s="63">
        <v>1.1450453336896835</v>
      </c>
      <c r="G35" s="63">
        <v>1.1547908747960141</v>
      </c>
      <c r="H35" s="63">
        <v>1.1533945754096111</v>
      </c>
      <c r="I35" s="63">
        <v>0.99434867895603563</v>
      </c>
      <c r="J35" s="63">
        <v>0.81510731511980428</v>
      </c>
      <c r="K35" s="63">
        <v>0.9601066264827568</v>
      </c>
      <c r="L35" s="63">
        <v>1.0326069596765015</v>
      </c>
      <c r="M35" s="63">
        <v>1.1921838946724006</v>
      </c>
      <c r="N35" s="63">
        <v>1.807639644880821</v>
      </c>
      <c r="O35" s="63">
        <v>2.4810589756828096</v>
      </c>
      <c r="P35" s="63">
        <v>2.0172897070829823</v>
      </c>
      <c r="Q35" s="63">
        <v>1.6615675580264309</v>
      </c>
      <c r="R35" s="63">
        <v>1.646924632490431</v>
      </c>
      <c r="S35" s="63">
        <v>0.85659264104460009</v>
      </c>
      <c r="T35" s="63">
        <v>0.71396067507874406</v>
      </c>
      <c r="U35" s="63">
        <v>0.72961820764701524</v>
      </c>
      <c r="V35" s="63">
        <v>0.65589161829973919</v>
      </c>
      <c r="W35" s="63">
        <v>0.53678701925693306</v>
      </c>
      <c r="X35" s="63">
        <v>0.50678404291533963</v>
      </c>
      <c r="Y35" s="63">
        <v>0.46714896285941526</v>
      </c>
      <c r="Z35" s="63">
        <v>0.42656913459549084</v>
      </c>
      <c r="AA35" s="63">
        <v>0.43436846273555785</v>
      </c>
      <c r="AB35" s="63">
        <v>0.25938066406784305</v>
      </c>
      <c r="AC35" s="63">
        <v>0.28397675221543889</v>
      </c>
      <c r="AD35" s="63">
        <v>0.24925850315735876</v>
      </c>
      <c r="AE35" s="63">
        <v>0.33808215852574686</v>
      </c>
      <c r="AF35" s="63">
        <v>0.31543771741718907</v>
      </c>
      <c r="AG35" s="24">
        <f t="shared" si="3"/>
        <v>4.5936384486449584E-5</v>
      </c>
      <c r="AH35" s="24">
        <f t="shared" ref="AH35:AH36" si="23">(AF35-B35)/B35</f>
        <v>-0.7127242259382095</v>
      </c>
      <c r="AI35" s="3"/>
      <c r="AJ35" s="91">
        <f t="shared" si="5"/>
        <v>-6.6979107112016642E-2</v>
      </c>
      <c r="AK35" s="27">
        <f t="shared" si="6"/>
        <v>-2.2644441108557789E-2</v>
      </c>
    </row>
    <row r="36" spans="1:38" outlineLevel="1" x14ac:dyDescent="0.25">
      <c r="A36" s="62" t="s">
        <v>38</v>
      </c>
      <c r="B36" s="63">
        <v>75.142985651485716</v>
      </c>
      <c r="C36" s="63">
        <v>74.906629839957162</v>
      </c>
      <c r="D36" s="63">
        <v>76.186816845857138</v>
      </c>
      <c r="E36" s="63">
        <v>75.934930853728588</v>
      </c>
      <c r="F36" s="63">
        <v>74.163004933285734</v>
      </c>
      <c r="G36" s="63">
        <v>73.127296060971446</v>
      </c>
      <c r="H36" s="63">
        <v>73.630880028514298</v>
      </c>
      <c r="I36" s="63">
        <v>75.095511431128571</v>
      </c>
      <c r="J36" s="63">
        <v>77.979405803200009</v>
      </c>
      <c r="K36" s="63">
        <v>80.900583889714298</v>
      </c>
      <c r="L36" s="63">
        <v>82.648763299142871</v>
      </c>
      <c r="M36" s="63">
        <v>85.353872577600015</v>
      </c>
      <c r="N36" s="63">
        <v>86.9068906376</v>
      </c>
      <c r="O36" s="63">
        <v>88.2979510999143</v>
      </c>
      <c r="P36" s="63">
        <v>88.22556466491433</v>
      </c>
      <c r="Q36" s="63">
        <v>89.380701754142848</v>
      </c>
      <c r="R36" s="63">
        <v>90.727578288600014</v>
      </c>
      <c r="S36" s="63">
        <v>92.145036297600015</v>
      </c>
      <c r="T36" s="63">
        <v>93.603387941957152</v>
      </c>
      <c r="U36" s="63">
        <v>93.759046979714299</v>
      </c>
      <c r="V36" s="63">
        <v>94.201638325142866</v>
      </c>
      <c r="W36" s="63">
        <v>92.897027948057172</v>
      </c>
      <c r="X36" s="63">
        <v>92.851599349551435</v>
      </c>
      <c r="Y36" s="63">
        <v>92.403014031271439</v>
      </c>
      <c r="Z36" s="63">
        <v>95.335003078857156</v>
      </c>
      <c r="AA36" s="63">
        <v>96.130054317220001</v>
      </c>
      <c r="AB36" s="63">
        <v>101.43864692580379</v>
      </c>
      <c r="AC36" s="63">
        <v>102.91189556687222</v>
      </c>
      <c r="AD36" s="63">
        <v>103.40030297565134</v>
      </c>
      <c r="AE36" s="63">
        <v>105.85709527045718</v>
      </c>
      <c r="AF36" s="63">
        <v>107.05945463764571</v>
      </c>
      <c r="AG36" s="24">
        <f t="shared" si="3"/>
        <v>1.5590793362989604E-2</v>
      </c>
      <c r="AH36" s="24">
        <f t="shared" si="23"/>
        <v>0.42474315745436381</v>
      </c>
      <c r="AI36" s="3"/>
      <c r="AJ36" s="91">
        <f t="shared" si="5"/>
        <v>1.1358325713704823E-2</v>
      </c>
      <c r="AK36" s="27">
        <f t="shared" si="6"/>
        <v>1.2023593671885351</v>
      </c>
    </row>
    <row r="37" spans="1:38" x14ac:dyDescent="0.25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17"/>
      <c r="U37" s="66"/>
      <c r="V37" s="66"/>
      <c r="W37" s="66"/>
      <c r="X37" s="66"/>
      <c r="Y37" s="66"/>
      <c r="Z37" s="17"/>
      <c r="AA37" s="17"/>
      <c r="AB37" s="17"/>
      <c r="AC37" s="17"/>
      <c r="AD37" s="17"/>
      <c r="AE37" s="17"/>
      <c r="AF37" s="93"/>
      <c r="AG37" s="94"/>
      <c r="AH37" s="3"/>
      <c r="AI37" s="3"/>
      <c r="AJ37" s="37"/>
      <c r="AK37" s="19"/>
      <c r="AL37" s="74"/>
    </row>
    <row r="38" spans="1:38" x14ac:dyDescent="0.25">
      <c r="A38" s="67" t="s">
        <v>8</v>
      </c>
      <c r="B38" s="68">
        <f t="shared" ref="B38:AA38" si="24">SUM(B2,B7,B8,B9,B10,B11,B17,B23,B24,B32)</f>
        <v>7668.9242808905328</v>
      </c>
      <c r="C38" s="68">
        <f t="shared" si="24"/>
        <v>7444.4426163019034</v>
      </c>
      <c r="D38" s="68">
        <f t="shared" si="24"/>
        <v>7379.7638843150271</v>
      </c>
      <c r="E38" s="68">
        <f t="shared" si="24"/>
        <v>7512.7834672870213</v>
      </c>
      <c r="F38" s="68">
        <f t="shared" si="24"/>
        <v>7790.0609583535761</v>
      </c>
      <c r="G38" s="68">
        <f t="shared" si="24"/>
        <v>8104.5207827106478</v>
      </c>
      <c r="H38" s="68">
        <f t="shared" si="24"/>
        <v>8228.3110929196628</v>
      </c>
      <c r="I38" s="68">
        <f t="shared" si="24"/>
        <v>8137.4095265256656</v>
      </c>
      <c r="J38" s="68">
        <f t="shared" si="24"/>
        <v>8576.8018146643408</v>
      </c>
      <c r="K38" s="68">
        <f t="shared" si="24"/>
        <v>8350.4230361874161</v>
      </c>
      <c r="L38" s="68">
        <f t="shared" si="24"/>
        <v>8053.4642943930912</v>
      </c>
      <c r="M38" s="68">
        <f t="shared" si="24"/>
        <v>7578.7330780365246</v>
      </c>
      <c r="N38" s="68">
        <f t="shared" si="24"/>
        <v>7248.7403214626438</v>
      </c>
      <c r="O38" s="68">
        <f t="shared" si="24"/>
        <v>7150.9694133720532</v>
      </c>
      <c r="P38" s="68">
        <f t="shared" si="24"/>
        <v>7016.2595598866601</v>
      </c>
      <c r="Q38" s="68">
        <f t="shared" si="24"/>
        <v>6890.6264282523898</v>
      </c>
      <c r="R38" s="68">
        <f t="shared" si="24"/>
        <v>6680.0822821489819</v>
      </c>
      <c r="S38" s="68">
        <f t="shared" si="24"/>
        <v>6431.3105661670343</v>
      </c>
      <c r="T38" s="68">
        <f t="shared" si="24"/>
        <v>6385.6776518093011</v>
      </c>
      <c r="U38" s="68">
        <f t="shared" si="24"/>
        <v>6196.8761805731256</v>
      </c>
      <c r="V38" s="68">
        <f t="shared" si="24"/>
        <v>6450.1880104293723</v>
      </c>
      <c r="W38" s="68">
        <f t="shared" si="24"/>
        <v>6025.7655280631998</v>
      </c>
      <c r="X38" s="68">
        <f t="shared" si="24"/>
        <v>6263.85500287377</v>
      </c>
      <c r="Y38" s="68">
        <f t="shared" si="24"/>
        <v>6679.1365903798478</v>
      </c>
      <c r="Z38" s="68">
        <f t="shared" si="24"/>
        <v>6410.7223194000744</v>
      </c>
      <c r="AA38" s="68">
        <f t="shared" si="24"/>
        <v>6472.8476581051491</v>
      </c>
      <c r="AB38" s="68">
        <f>SUM(AB2,AB7,AB8,AB9,AB10,AB11,AB17,AB23,AB24,AB32)</f>
        <v>6581.3358724252075</v>
      </c>
      <c r="AC38" s="68">
        <f>SUM(AC2,AC7,AC8,AC9,AC10,AC11,AC17,AC23,AC24,AC32)</f>
        <v>6915.0190117495931</v>
      </c>
      <c r="AD38" s="68">
        <f t="shared" ref="AD38:AE38" si="25">SUM(AD2,AD7,AD8,AD9,AD10,AD11,AD17,AD23,AD24,AD32)</f>
        <v>7261.9230010364208</v>
      </c>
      <c r="AE38" s="68">
        <f t="shared" si="25"/>
        <v>6864.5104562130664</v>
      </c>
      <c r="AF38" s="68">
        <f t="shared" ref="AF38" si="26">SUM(AF2,AF7,AF8,AF9,AF10,AF11,AF17,AF23,AF24,AF32)</f>
        <v>6866.8381489674612</v>
      </c>
      <c r="AG38" s="22">
        <f>AF38/$AF$38</f>
        <v>1</v>
      </c>
      <c r="AH38" s="22">
        <f>(AF38-B38)/B38</f>
        <v>-0.10458913174064245</v>
      </c>
      <c r="AI38" s="3"/>
      <c r="AJ38" s="36">
        <f>(AF38-AE38)/AE38</f>
        <v>3.3909086004639717E-4</v>
      </c>
      <c r="AK38" s="30">
        <f t="shared" si="6"/>
        <v>2.327692754394775</v>
      </c>
    </row>
    <row r="39" spans="1:38" x14ac:dyDescent="0.25">
      <c r="AH39" s="3"/>
      <c r="AI39" s="3"/>
      <c r="AJ39" s="3"/>
      <c r="AK39" s="3"/>
    </row>
    <row r="40" spans="1:38" x14ac:dyDescent="0.25">
      <c r="Y40" s="74"/>
      <c r="Z40" s="75"/>
      <c r="AA40" s="75"/>
      <c r="AB40" s="75"/>
      <c r="AC40" s="75"/>
      <c r="AD40" s="75"/>
      <c r="AE40" s="75"/>
      <c r="AF40" s="75"/>
      <c r="AG40" s="74"/>
      <c r="AH40" s="3"/>
      <c r="AI40" s="3"/>
      <c r="AJ40" s="3"/>
      <c r="AK40" s="79">
        <f>AF38-B38</f>
        <v>-802.08613192307166</v>
      </c>
    </row>
    <row r="41" spans="1:38" x14ac:dyDescent="0.25">
      <c r="Y41" s="74"/>
      <c r="Z41" s="75"/>
      <c r="AA41" s="75"/>
      <c r="AB41" s="75"/>
      <c r="AC41" s="75"/>
      <c r="AD41" s="75"/>
      <c r="AE41" s="75"/>
      <c r="AF41" s="75"/>
      <c r="AG41" s="18"/>
      <c r="AH41" s="74"/>
      <c r="AI41" s="18"/>
    </row>
    <row r="42" spans="1:38" x14ac:dyDescent="0.25">
      <c r="Y42" s="74"/>
      <c r="Z42" s="75"/>
      <c r="AA42" s="75"/>
      <c r="AB42" s="75"/>
      <c r="AC42" s="75"/>
      <c r="AD42" s="75"/>
      <c r="AE42" s="75"/>
      <c r="AF42" s="75"/>
      <c r="AG42" s="18"/>
      <c r="AH42" s="74"/>
      <c r="AI42" s="74"/>
    </row>
    <row r="43" spans="1:38" x14ac:dyDescent="0.25">
      <c r="Y43" s="74"/>
      <c r="Z43" s="75"/>
      <c r="AA43" s="75"/>
      <c r="AB43" s="75"/>
      <c r="AC43" s="75"/>
      <c r="AD43" s="75"/>
      <c r="AE43" s="75"/>
      <c r="AF43" s="75"/>
      <c r="AG43" s="18"/>
      <c r="AH43" s="74"/>
      <c r="AI43" s="74"/>
      <c r="AK43" s="65"/>
    </row>
    <row r="44" spans="1:38" x14ac:dyDescent="0.25">
      <c r="Y44" s="74"/>
      <c r="Z44" s="75"/>
      <c r="AA44" s="75"/>
      <c r="AB44" s="75"/>
      <c r="AC44" s="75"/>
      <c r="AD44" s="75"/>
      <c r="AE44" s="75"/>
      <c r="AF44" s="75"/>
      <c r="AG44" s="18"/>
      <c r="AH44" s="74"/>
      <c r="AI44" s="74"/>
      <c r="AK44" s="65"/>
    </row>
    <row r="45" spans="1:38" x14ac:dyDescent="0.25">
      <c r="Y45" s="74"/>
      <c r="Z45" s="75"/>
      <c r="AA45" s="75"/>
      <c r="AB45" s="75"/>
      <c r="AC45" s="75"/>
      <c r="AD45" s="75"/>
      <c r="AE45" s="75"/>
      <c r="AF45" s="75"/>
      <c r="AG45" s="18"/>
      <c r="AH45" s="74"/>
      <c r="AI45" s="74"/>
      <c r="AK45" s="65"/>
    </row>
    <row r="46" spans="1:38" x14ac:dyDescent="0.25">
      <c r="Y46" s="74"/>
      <c r="Z46" s="75"/>
      <c r="AA46" s="75"/>
      <c r="AB46" s="75"/>
      <c r="AC46" s="75"/>
      <c r="AD46" s="75"/>
      <c r="AE46" s="75"/>
      <c r="AF46" s="75"/>
      <c r="AG46" s="18"/>
      <c r="AH46" s="74"/>
      <c r="AI46" s="74"/>
      <c r="AK46" s="65"/>
    </row>
    <row r="47" spans="1:38" x14ac:dyDescent="0.25">
      <c r="Y47" s="74"/>
      <c r="Z47" s="75"/>
      <c r="AA47" s="75"/>
      <c r="AB47" s="75"/>
      <c r="AC47" s="75"/>
      <c r="AD47" s="75"/>
      <c r="AE47" s="75"/>
      <c r="AF47" s="75"/>
      <c r="AG47" s="18"/>
      <c r="AH47" s="74"/>
      <c r="AI47" s="74"/>
      <c r="AK47" s="65"/>
    </row>
    <row r="48" spans="1:38" x14ac:dyDescent="0.25">
      <c r="Y48" s="74"/>
      <c r="Z48" s="75"/>
      <c r="AA48" s="75"/>
      <c r="AB48" s="75"/>
      <c r="AC48" s="75"/>
      <c r="AD48" s="75"/>
      <c r="AE48" s="75"/>
      <c r="AF48" s="75"/>
      <c r="AG48" s="18"/>
      <c r="AH48" s="74"/>
      <c r="AI48" s="74"/>
      <c r="AK48" s="65"/>
    </row>
    <row r="49" spans="25:37" x14ac:dyDescent="0.25">
      <c r="Y49" s="74"/>
      <c r="Z49" s="75"/>
      <c r="AA49" s="75"/>
      <c r="AB49" s="75"/>
      <c r="AC49" s="75"/>
      <c r="AD49" s="75"/>
      <c r="AE49" s="75"/>
      <c r="AF49" s="75"/>
      <c r="AG49" s="18"/>
      <c r="AH49" s="74"/>
      <c r="AI49" s="74"/>
      <c r="AJ49" s="72"/>
      <c r="AK49" s="65"/>
    </row>
    <row r="50" spans="25:37" x14ac:dyDescent="0.25">
      <c r="Y50" s="74"/>
      <c r="Z50" s="75"/>
      <c r="AA50" s="75"/>
      <c r="AB50" s="75"/>
      <c r="AC50" s="75"/>
      <c r="AD50" s="75"/>
      <c r="AE50" s="75"/>
      <c r="AF50" s="75"/>
      <c r="AG50" s="18"/>
      <c r="AH50" s="74"/>
      <c r="AI50" s="74"/>
      <c r="AK50" s="65"/>
    </row>
    <row r="51" spans="25:37" x14ac:dyDescent="0.25">
      <c r="Y51" s="74"/>
      <c r="Z51" s="75"/>
      <c r="AA51" s="75"/>
      <c r="AB51" s="75"/>
      <c r="AC51" s="75"/>
      <c r="AD51" s="75"/>
      <c r="AE51" s="75"/>
      <c r="AF51" s="75"/>
      <c r="AG51" s="18"/>
      <c r="AH51" s="18"/>
      <c r="AI51" s="74"/>
      <c r="AK51" s="65"/>
    </row>
    <row r="52" spans="25:37" x14ac:dyDescent="0.25">
      <c r="Y52" s="74"/>
      <c r="Z52" s="75"/>
      <c r="AA52" s="75"/>
      <c r="AB52" s="75"/>
      <c r="AC52" s="75"/>
      <c r="AD52" s="75"/>
      <c r="AE52" s="75"/>
      <c r="AF52" s="75"/>
      <c r="AG52" s="74"/>
      <c r="AH52" s="74"/>
      <c r="AI52" s="74"/>
      <c r="AK52" s="65"/>
    </row>
    <row r="53" spans="25:37" x14ac:dyDescent="0.25">
      <c r="Y53" s="74"/>
      <c r="Z53" s="74"/>
      <c r="AA53" s="73"/>
      <c r="AB53" s="73"/>
      <c r="AC53" s="73"/>
      <c r="AD53" s="73"/>
      <c r="AE53" s="73"/>
      <c r="AF53" s="73"/>
      <c r="AG53" s="74"/>
      <c r="AH53" s="74"/>
      <c r="AI53" s="74"/>
      <c r="AK53" s="65"/>
    </row>
    <row r="54" spans="25:37" x14ac:dyDescent="0.25"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K54" s="65"/>
    </row>
    <row r="55" spans="25:37" x14ac:dyDescent="0.25"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K55" s="65"/>
    </row>
    <row r="56" spans="25:37" x14ac:dyDescent="0.25"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</row>
    <row r="57" spans="25:37" x14ac:dyDescent="0.25"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</row>
    <row r="58" spans="25:37" x14ac:dyDescent="0.25"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/>
  </sheetPr>
  <dimension ref="A1:AJ109"/>
  <sheetViews>
    <sheetView zoomScale="75" zoomScaleNormal="75" workbookViewId="0">
      <pane ySplit="1" topLeftCell="A2" activePane="bottomLeft" state="frozen"/>
      <selection activeCell="A2" sqref="A2"/>
      <selection pane="bottomLeft" activeCell="N5" sqref="N5"/>
    </sheetView>
  </sheetViews>
  <sheetFormatPr defaultRowHeight="15" outlineLevelRow="1" x14ac:dyDescent="0.25"/>
  <cols>
    <col min="1" max="1" width="45.140625" style="40" customWidth="1"/>
    <col min="2" max="29" width="9.85546875" style="40" bestFit="1" customWidth="1"/>
    <col min="30" max="32" width="9.85546875" style="40" customWidth="1"/>
    <col min="33" max="33" width="4.5703125" style="86" customWidth="1"/>
    <col min="34" max="34" width="11.28515625" style="40" customWidth="1"/>
    <col min="35" max="16384" width="9.140625" style="40"/>
  </cols>
  <sheetData>
    <row r="1" spans="1:34" x14ac:dyDescent="0.25">
      <c r="A1" s="38" t="s">
        <v>44</v>
      </c>
      <c r="B1" s="39">
        <v>1990</v>
      </c>
      <c r="C1" s="39">
        <v>1991</v>
      </c>
      <c r="D1" s="39">
        <v>1992</v>
      </c>
      <c r="E1" s="39">
        <v>1993</v>
      </c>
      <c r="F1" s="39">
        <v>1994</v>
      </c>
      <c r="G1" s="39">
        <v>1995</v>
      </c>
      <c r="H1" s="39">
        <v>1996</v>
      </c>
      <c r="I1" s="39">
        <v>1997</v>
      </c>
      <c r="J1" s="39">
        <v>1998</v>
      </c>
      <c r="K1" s="39">
        <v>1999</v>
      </c>
      <c r="L1" s="39">
        <v>2000</v>
      </c>
      <c r="M1" s="39">
        <v>2001</v>
      </c>
      <c r="N1" s="39">
        <v>2002</v>
      </c>
      <c r="O1" s="39">
        <v>2003</v>
      </c>
      <c r="P1" s="39">
        <v>2004</v>
      </c>
      <c r="Q1" s="39">
        <v>2005</v>
      </c>
      <c r="R1" s="39">
        <v>2006</v>
      </c>
      <c r="S1" s="39">
        <v>2007</v>
      </c>
      <c r="T1" s="39">
        <v>2008</v>
      </c>
      <c r="U1" s="39">
        <v>2009</v>
      </c>
      <c r="V1" s="39">
        <v>2010</v>
      </c>
      <c r="W1" s="39">
        <v>2011</v>
      </c>
      <c r="X1" s="39">
        <v>2012</v>
      </c>
      <c r="Y1" s="39">
        <v>2013</v>
      </c>
      <c r="Z1" s="39">
        <v>2014</v>
      </c>
      <c r="AA1" s="39">
        <v>2015</v>
      </c>
      <c r="AB1" s="39">
        <v>2016</v>
      </c>
      <c r="AC1" s="39">
        <v>2017</v>
      </c>
      <c r="AD1" s="39">
        <v>2018</v>
      </c>
      <c r="AE1" s="39">
        <v>2019</v>
      </c>
      <c r="AF1" s="39">
        <v>2020</v>
      </c>
      <c r="AG1" s="81"/>
      <c r="AH1" s="36"/>
    </row>
    <row r="2" spans="1:34" x14ac:dyDescent="0.25">
      <c r="A2" s="41" t="s">
        <v>12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3">
        <f t="shared" ref="Q2:AB2" si="0">SUM(Q3:Q6)</f>
        <v>15719.021411847914</v>
      </c>
      <c r="R2" s="43">
        <f t="shared" si="0"/>
        <v>14959.151681255073</v>
      </c>
      <c r="S2" s="43">
        <f t="shared" si="0"/>
        <v>14458.892999221416</v>
      </c>
      <c r="T2" s="43">
        <f t="shared" si="0"/>
        <v>14555.154855455741</v>
      </c>
      <c r="U2" s="43">
        <f t="shared" si="0"/>
        <v>12972.031248500442</v>
      </c>
      <c r="V2" s="43">
        <f t="shared" si="0"/>
        <v>13227.937453998806</v>
      </c>
      <c r="W2" s="43">
        <f t="shared" si="0"/>
        <v>11824.35745980615</v>
      </c>
      <c r="X2" s="43">
        <f t="shared" si="0"/>
        <v>12593.824698066823</v>
      </c>
      <c r="Y2" s="43">
        <f t="shared" si="0"/>
        <v>11198.169341650571</v>
      </c>
      <c r="Z2" s="43">
        <f t="shared" si="0"/>
        <v>10972.469162066225</v>
      </c>
      <c r="AA2" s="43">
        <f t="shared" si="0"/>
        <v>11578.438382912645</v>
      </c>
      <c r="AB2" s="43">
        <f t="shared" si="0"/>
        <v>12324.082788083524</v>
      </c>
      <c r="AC2" s="43">
        <f t="shared" ref="AC2" si="1">SUM(AC3:AC6)</f>
        <v>11348.198539847215</v>
      </c>
      <c r="AD2" s="43">
        <f t="shared" ref="AD2:AE2" si="2">SUM(AD3:AD6)</f>
        <v>9834.2578180070468</v>
      </c>
      <c r="AE2" s="43">
        <f t="shared" si="2"/>
        <v>8603.2138408367191</v>
      </c>
      <c r="AF2" s="43">
        <f t="shared" ref="AF2" si="3">SUM(AF3:AF6)</f>
        <v>7952.345319434231</v>
      </c>
      <c r="AG2" s="82"/>
      <c r="AH2" s="89">
        <f>(AF2-AE2)/AE2</f>
        <v>-7.5654114083858096E-2</v>
      </c>
    </row>
    <row r="3" spans="1:34" outlineLevel="1" x14ac:dyDescent="0.25">
      <c r="A3" s="44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>
        <v>15136.448</v>
      </c>
      <c r="R3" s="45">
        <v>14410.774854998934</v>
      </c>
      <c r="S3" s="45">
        <v>13932.81325075683</v>
      </c>
      <c r="T3" s="45">
        <v>14005.000329140021</v>
      </c>
      <c r="U3" s="45">
        <v>12466.315540699123</v>
      </c>
      <c r="V3" s="45">
        <v>12745.138537904344</v>
      </c>
      <c r="W3" s="45">
        <v>11403.863656698652</v>
      </c>
      <c r="X3" s="45">
        <v>12135.638113628964</v>
      </c>
      <c r="Y3" s="45">
        <v>10743.315690100872</v>
      </c>
      <c r="Z3" s="45">
        <v>10560.104049718642</v>
      </c>
      <c r="AA3" s="45">
        <v>11105.548008128471</v>
      </c>
      <c r="AB3" s="45">
        <v>11845.208992248423</v>
      </c>
      <c r="AC3" s="45">
        <v>10864.892933695703</v>
      </c>
      <c r="AD3" s="45">
        <v>9356.3751430859265</v>
      </c>
      <c r="AE3" s="45">
        <v>8185.3491353257104</v>
      </c>
      <c r="AF3" s="45">
        <v>7524.3313054680948</v>
      </c>
      <c r="AG3" s="83"/>
      <c r="AH3" s="35">
        <f>(AF3-AE3)/AE3</f>
        <v>-8.0756216861275334E-2</v>
      </c>
    </row>
    <row r="4" spans="1:34" outlineLevel="1" x14ac:dyDescent="0.25">
      <c r="A4" s="44" t="s">
        <v>34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>
        <v>411.21800000000002</v>
      </c>
      <c r="R4" s="45">
        <v>376.53081763761026</v>
      </c>
      <c r="S4" s="45">
        <v>360.19567000000006</v>
      </c>
      <c r="T4" s="45">
        <v>366.88739000000004</v>
      </c>
      <c r="U4" s="45">
        <v>314.90624917837295</v>
      </c>
      <c r="V4" s="45">
        <v>310.11213604709906</v>
      </c>
      <c r="W4" s="45">
        <v>285.17234600815999</v>
      </c>
      <c r="X4" s="45">
        <v>313.29541118269918</v>
      </c>
      <c r="Y4" s="45">
        <v>294.25747651457567</v>
      </c>
      <c r="Z4" s="45">
        <v>279.18488377122759</v>
      </c>
      <c r="AA4" s="45">
        <v>358.37596659407865</v>
      </c>
      <c r="AB4" s="45">
        <v>313.25275922727405</v>
      </c>
      <c r="AC4" s="45">
        <v>310.8603112593662</v>
      </c>
      <c r="AD4" s="45">
        <v>321.84914255165774</v>
      </c>
      <c r="AE4" s="45">
        <v>274.24173878710286</v>
      </c>
      <c r="AF4" s="45">
        <v>300.68999489346697</v>
      </c>
      <c r="AG4" s="83"/>
      <c r="AH4" s="35">
        <f t="shared" ref="AH4:AH5" si="4">(AF4-AE4)/AE4</f>
        <v>9.6441395913465275E-2</v>
      </c>
    </row>
    <row r="5" spans="1:34" outlineLevel="1" x14ac:dyDescent="0.25">
      <c r="A5" s="44" t="s">
        <v>13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>
        <v>171.35541184791299</v>
      </c>
      <c r="R5" s="45">
        <v>171.84600861852721</v>
      </c>
      <c r="S5" s="45">
        <v>165.88407846458588</v>
      </c>
      <c r="T5" s="45">
        <v>183.26713631572071</v>
      </c>
      <c r="U5" s="45">
        <v>190.80945862294465</v>
      </c>
      <c r="V5" s="45">
        <v>172.68678004736256</v>
      </c>
      <c r="W5" s="45">
        <v>135.32145709933951</v>
      </c>
      <c r="X5" s="45">
        <v>144.89117325515971</v>
      </c>
      <c r="Y5" s="45">
        <v>160.5961750351226</v>
      </c>
      <c r="Z5" s="45">
        <v>133.18022857635461</v>
      </c>
      <c r="AA5" s="45">
        <v>114.51440819009565</v>
      </c>
      <c r="AB5" s="45">
        <v>165.62103660782637</v>
      </c>
      <c r="AC5" s="45">
        <v>172.44529489214707</v>
      </c>
      <c r="AD5" s="45">
        <v>156.03353236946205</v>
      </c>
      <c r="AE5" s="45">
        <v>143.62296672390616</v>
      </c>
      <c r="AF5" s="45">
        <v>127.32401907266947</v>
      </c>
      <c r="AG5" s="83"/>
      <c r="AH5" s="35">
        <f t="shared" si="4"/>
        <v>-0.11348427081699959</v>
      </c>
    </row>
    <row r="6" spans="1:34" outlineLevel="1" x14ac:dyDescent="0.25">
      <c r="A6" s="44" t="s">
        <v>39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83"/>
      <c r="AH6" s="35"/>
    </row>
    <row r="7" spans="1:34" x14ac:dyDescent="0.25">
      <c r="A7" s="46" t="s">
        <v>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>
        <v>12.278</v>
      </c>
      <c r="R7" s="47">
        <v>13.089</v>
      </c>
      <c r="S7" s="47">
        <v>10.417243245727319</v>
      </c>
      <c r="T7" s="47">
        <v>8.3070047782178875</v>
      </c>
      <c r="U7" s="47">
        <v>6.8478554607194972</v>
      </c>
      <c r="V7" s="47">
        <v>3.6471999415289922</v>
      </c>
      <c r="W7" s="47">
        <v>0</v>
      </c>
      <c r="X7" s="47">
        <v>0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7">
        <v>0</v>
      </c>
      <c r="AE7" s="47">
        <v>0</v>
      </c>
      <c r="AF7" s="47">
        <v>0</v>
      </c>
      <c r="AG7" s="83"/>
      <c r="AH7" s="90"/>
    </row>
    <row r="8" spans="1:34" x14ac:dyDescent="0.25">
      <c r="A8" s="46" t="s">
        <v>14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92">
        <v>4042.0727961973371</v>
      </c>
      <c r="R8" s="92">
        <v>4123.9908570655425</v>
      </c>
      <c r="S8" s="92">
        <v>4122.0106194276887</v>
      </c>
      <c r="T8" s="92">
        <v>3482.4003175765129</v>
      </c>
      <c r="U8" s="92">
        <v>2716.5159229903684</v>
      </c>
      <c r="V8" s="92">
        <v>2786.5860440435677</v>
      </c>
      <c r="W8" s="92">
        <v>2728.9974418322449</v>
      </c>
      <c r="X8" s="92">
        <v>2826.1718034744608</v>
      </c>
      <c r="Y8" s="92">
        <v>3156.2521151593978</v>
      </c>
      <c r="Z8" s="92">
        <v>3307.1907811662277</v>
      </c>
      <c r="AA8" s="92">
        <v>3381.3059166632515</v>
      </c>
      <c r="AB8" s="92">
        <v>3403.4662263405648</v>
      </c>
      <c r="AC8" s="92">
        <v>3461.9832526558444</v>
      </c>
      <c r="AD8" s="92">
        <v>3524.7969468818064</v>
      </c>
      <c r="AE8" s="92">
        <v>3450.6214636607015</v>
      </c>
      <c r="AF8" s="92">
        <v>3380.0091769614169</v>
      </c>
      <c r="AG8" s="83"/>
      <c r="AH8" s="90">
        <f>(AF8-AE8)/AE8</f>
        <v>-2.0463643272065346E-2</v>
      </c>
    </row>
    <row r="9" spans="1:34" x14ac:dyDescent="0.25">
      <c r="A9" s="46" t="s">
        <v>7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>
        <v>64.926000000000002</v>
      </c>
      <c r="R9" s="47">
        <v>63.868406999999998</v>
      </c>
      <c r="S9" s="47">
        <v>70.956616544456324</v>
      </c>
      <c r="T9" s="47">
        <v>33.416250088031219</v>
      </c>
      <c r="U9" s="47">
        <v>31.79288140380924</v>
      </c>
      <c r="V9" s="47">
        <v>31.663645199679603</v>
      </c>
      <c r="W9" s="47">
        <v>28.211685933016891</v>
      </c>
      <c r="X9" s="47">
        <v>30.72817312111793</v>
      </c>
      <c r="Y9" s="47">
        <v>29.482885860202845</v>
      </c>
      <c r="Z9" s="47">
        <v>24.48288777967397</v>
      </c>
      <c r="AA9" s="47">
        <v>26.397770096476933</v>
      </c>
      <c r="AB9" s="47">
        <v>28.395191724118078</v>
      </c>
      <c r="AC9" s="47">
        <v>30.662585578663112</v>
      </c>
      <c r="AD9" s="47">
        <v>50.347795046594555</v>
      </c>
      <c r="AE9" s="47">
        <v>47.474662917087571</v>
      </c>
      <c r="AF9" s="47">
        <v>51.651432186563362</v>
      </c>
      <c r="AG9" s="83"/>
      <c r="AH9" s="90">
        <f t="shared" ref="AH9:AH11" si="5">(AF9-AE9)/AE9</f>
        <v>8.7978913652748555E-2</v>
      </c>
    </row>
    <row r="10" spans="1:34" x14ac:dyDescent="0.25">
      <c r="A10" s="46" t="s">
        <v>15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83"/>
      <c r="AH10" s="90"/>
    </row>
    <row r="11" spans="1:34" x14ac:dyDescent="0.25">
      <c r="A11" s="46" t="s">
        <v>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>
        <v>5.1159999999999997</v>
      </c>
      <c r="R11" s="47">
        <v>4.2716099999999999</v>
      </c>
      <c r="S11" s="47">
        <v>3.101728291205335</v>
      </c>
      <c r="T11" s="47">
        <v>2.9315081871496815</v>
      </c>
      <c r="U11" s="47">
        <v>3.0324879905525566</v>
      </c>
      <c r="V11" s="47">
        <v>4.9326153469153704</v>
      </c>
      <c r="W11" s="47">
        <v>8.5287417366405105</v>
      </c>
      <c r="X11" s="47">
        <v>9.7080553508898877</v>
      </c>
      <c r="Y11" s="47">
        <v>23.355149846903487</v>
      </c>
      <c r="Z11" s="47">
        <v>21.100217646433656</v>
      </c>
      <c r="AA11" s="47">
        <v>24.620993914885332</v>
      </c>
      <c r="AB11" s="47">
        <v>28.173689400289533</v>
      </c>
      <c r="AC11" s="47">
        <v>30.131382697696509</v>
      </c>
      <c r="AD11" s="47">
        <v>31.524178710542337</v>
      </c>
      <c r="AE11" s="47">
        <v>20.769028627096898</v>
      </c>
      <c r="AF11" s="47">
        <v>18.464995863593835</v>
      </c>
      <c r="AG11" s="83"/>
      <c r="AH11" s="90">
        <f t="shared" si="5"/>
        <v>-0.1109359905497478</v>
      </c>
    </row>
    <row r="12" spans="1:34" outlineLevel="1" x14ac:dyDescent="0.25">
      <c r="A12" s="44" t="s">
        <v>16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>
        <v>15.238729474748023</v>
      </c>
      <c r="Z12" s="45">
        <v>14.564613180007548</v>
      </c>
      <c r="AA12" s="45">
        <v>15.416883824620033</v>
      </c>
      <c r="AB12" s="45">
        <v>16.639384778754494</v>
      </c>
      <c r="AC12" s="45">
        <v>17.30249170662993</v>
      </c>
      <c r="AD12" s="45">
        <v>16.631129445805726</v>
      </c>
      <c r="AE12" s="45">
        <v>17.487270922755094</v>
      </c>
      <c r="AF12" s="45">
        <v>18.464995863593835</v>
      </c>
      <c r="AG12" s="83"/>
      <c r="AH12" s="35">
        <f>(AF12-AE12)/AE12</f>
        <v>5.5910664686191144E-2</v>
      </c>
    </row>
    <row r="13" spans="1:34" outlineLevel="1" x14ac:dyDescent="0.25">
      <c r="A13" s="44" t="s">
        <v>17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83"/>
      <c r="AH13" s="35"/>
    </row>
    <row r="14" spans="1:34" outlineLevel="1" x14ac:dyDescent="0.25">
      <c r="A14" s="44" t="s">
        <v>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83"/>
      <c r="AH14" s="35"/>
    </row>
    <row r="15" spans="1:34" outlineLevel="1" x14ac:dyDescent="0.25">
      <c r="A15" s="44" t="s">
        <v>18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83"/>
      <c r="AH15" s="35"/>
    </row>
    <row r="16" spans="1:34" outlineLevel="1" x14ac:dyDescent="0.25">
      <c r="A16" s="44" t="s">
        <v>19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>
        <v>5.1159999999999997</v>
      </c>
      <c r="R16" s="45">
        <v>4.2716099999999999</v>
      </c>
      <c r="S16" s="45">
        <v>3.101728291205335</v>
      </c>
      <c r="T16" s="45">
        <v>2.9315081871496815</v>
      </c>
      <c r="U16" s="45">
        <v>3.0324879905525566</v>
      </c>
      <c r="V16" s="45">
        <v>4.9326153469153704</v>
      </c>
      <c r="W16" s="45">
        <v>8.5287417366405105</v>
      </c>
      <c r="X16" s="45">
        <v>9.7080553508898877</v>
      </c>
      <c r="Y16" s="45">
        <v>8.1164203721554617</v>
      </c>
      <c r="Z16" s="45">
        <v>6.5356044664261059</v>
      </c>
      <c r="AA16" s="45">
        <v>9.2041100902652992</v>
      </c>
      <c r="AB16" s="45">
        <v>11.534304621535041</v>
      </c>
      <c r="AC16" s="45">
        <v>12.828890991066579</v>
      </c>
      <c r="AD16" s="45">
        <v>14.893049264736613</v>
      </c>
      <c r="AE16" s="45">
        <v>3.2817577043418038</v>
      </c>
      <c r="AF16" s="45">
        <v>0</v>
      </c>
      <c r="AG16" s="83"/>
      <c r="AH16" s="35">
        <f>(AF16-AE16)/AE16</f>
        <v>-1</v>
      </c>
    </row>
    <row r="17" spans="1:34" x14ac:dyDescent="0.25">
      <c r="A17" s="46" t="s">
        <v>4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>
        <f t="shared" ref="Q17:AA17" si="6">SUM(Q18:Q22)</f>
        <v>2554.6837901100002</v>
      </c>
      <c r="R17" s="47">
        <f t="shared" si="6"/>
        <v>2538.7627910778574</v>
      </c>
      <c r="S17" s="47">
        <f t="shared" si="6"/>
        <v>2580.4341213620519</v>
      </c>
      <c r="T17" s="47">
        <f t="shared" si="6"/>
        <v>2302.2359797601521</v>
      </c>
      <c r="U17" s="47">
        <f t="shared" si="6"/>
        <v>1485.3521500814029</v>
      </c>
      <c r="V17" s="47">
        <f t="shared" si="6"/>
        <v>1299.0484147465625</v>
      </c>
      <c r="W17" s="47">
        <f t="shared" si="6"/>
        <v>1167.2705389694759</v>
      </c>
      <c r="X17" s="47">
        <f t="shared" si="6"/>
        <v>1391.9677990924167</v>
      </c>
      <c r="Y17" s="47">
        <f t="shared" si="6"/>
        <v>1301.6950015306572</v>
      </c>
      <c r="Z17" s="47">
        <f t="shared" si="6"/>
        <v>1650.4531530457709</v>
      </c>
      <c r="AA17" s="47">
        <f t="shared" si="6"/>
        <v>1830.3635214124333</v>
      </c>
      <c r="AB17" s="47">
        <f>SUM(AB18:AB22)</f>
        <v>1968.401352033223</v>
      </c>
      <c r="AC17" s="47">
        <f>SUM(AC18:AC22)</f>
        <v>2039.8562560230889</v>
      </c>
      <c r="AD17" s="47">
        <f t="shared" ref="AD17:AE17" si="7">SUM(AD18:AD22)</f>
        <v>2094.5489797619252</v>
      </c>
      <c r="AE17" s="47">
        <f t="shared" si="7"/>
        <v>2057.6690466445225</v>
      </c>
      <c r="AF17" s="47">
        <f t="shared" ref="AF17" si="8">SUM(AF18:AF22)</f>
        <v>1907.1635602316842</v>
      </c>
      <c r="AG17" s="83"/>
      <c r="AH17" s="90">
        <f>(AF17-AE17)/AE17</f>
        <v>-7.3143680057913246E-2</v>
      </c>
    </row>
    <row r="18" spans="1:34" outlineLevel="1" x14ac:dyDescent="0.25">
      <c r="A18" s="44" t="s">
        <v>20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>
        <v>2554.6837901100002</v>
      </c>
      <c r="R18" s="45">
        <v>2538.7627910778574</v>
      </c>
      <c r="S18" s="45">
        <v>2580.4341213620519</v>
      </c>
      <c r="T18" s="45">
        <v>2302.2359797601521</v>
      </c>
      <c r="U18" s="45">
        <v>1485.3521500814029</v>
      </c>
      <c r="V18" s="45">
        <v>1299.0484147465625</v>
      </c>
      <c r="W18" s="45">
        <v>1167.2705389694759</v>
      </c>
      <c r="X18" s="45">
        <v>1391.9677990924167</v>
      </c>
      <c r="Y18" s="45">
        <v>1301.6950015306572</v>
      </c>
      <c r="Z18" s="45">
        <v>1650.4531530457709</v>
      </c>
      <c r="AA18" s="45">
        <v>1830.3635214124333</v>
      </c>
      <c r="AB18" s="45">
        <v>1968.401352033223</v>
      </c>
      <c r="AC18" s="45">
        <v>2039.8562560230889</v>
      </c>
      <c r="AD18" s="45">
        <v>2094.5489797619252</v>
      </c>
      <c r="AE18" s="45">
        <v>2057.6690466445225</v>
      </c>
      <c r="AF18" s="45">
        <v>1907.1635602316842</v>
      </c>
      <c r="AG18" s="83"/>
      <c r="AH18" s="35">
        <f>(AF18-AE18)/AE18</f>
        <v>-7.3143680057913246E-2</v>
      </c>
    </row>
    <row r="19" spans="1:34" outlineLevel="1" x14ac:dyDescent="0.25">
      <c r="A19" s="44" t="s">
        <v>36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83"/>
      <c r="AH19" s="35"/>
    </row>
    <row r="20" spans="1:34" outlineLevel="1" x14ac:dyDescent="0.25">
      <c r="A20" s="44" t="s">
        <v>21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83"/>
      <c r="AH20" s="35"/>
    </row>
    <row r="21" spans="1:34" outlineLevel="1" x14ac:dyDescent="0.25">
      <c r="A21" s="44" t="s">
        <v>37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83"/>
      <c r="AH21" s="35"/>
    </row>
    <row r="22" spans="1:34" outlineLevel="1" x14ac:dyDescent="0.25">
      <c r="A22" s="44" t="s">
        <v>22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83"/>
      <c r="AH22" s="35"/>
    </row>
    <row r="23" spans="1:34" x14ac:dyDescent="0.25">
      <c r="A23" s="46" t="s">
        <v>9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83"/>
      <c r="AH23" s="90"/>
    </row>
    <row r="24" spans="1:34" x14ac:dyDescent="0.25">
      <c r="A24" s="46" t="s">
        <v>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83"/>
      <c r="AH24" s="90"/>
    </row>
    <row r="25" spans="1:34" outlineLevel="1" x14ac:dyDescent="0.25">
      <c r="A25" s="44" t="s">
        <v>23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83"/>
      <c r="AH25" s="35"/>
    </row>
    <row r="26" spans="1:34" outlineLevel="1" x14ac:dyDescent="0.25">
      <c r="A26" s="44" t="s">
        <v>24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83"/>
      <c r="AH26" s="35"/>
    </row>
    <row r="27" spans="1:34" outlineLevel="1" x14ac:dyDescent="0.25">
      <c r="A27" s="44" t="s">
        <v>25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83"/>
      <c r="AH27" s="35"/>
    </row>
    <row r="28" spans="1:34" outlineLevel="1" x14ac:dyDescent="0.25">
      <c r="A28" s="44" t="s">
        <v>26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83"/>
      <c r="AH28" s="35"/>
    </row>
    <row r="29" spans="1:34" outlineLevel="1" x14ac:dyDescent="0.25">
      <c r="A29" s="44" t="s">
        <v>27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83"/>
      <c r="AH29" s="35"/>
    </row>
    <row r="30" spans="1:34" outlineLevel="1" x14ac:dyDescent="0.25">
      <c r="A30" s="44" t="s">
        <v>40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83"/>
      <c r="AH30" s="35"/>
    </row>
    <row r="31" spans="1:34" outlineLevel="1" x14ac:dyDescent="0.25">
      <c r="A31" s="44" t="s">
        <v>11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83"/>
      <c r="AH31" s="35"/>
    </row>
    <row r="32" spans="1:34" x14ac:dyDescent="0.25">
      <c r="A32" s="46" t="s">
        <v>2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83"/>
      <c r="AH32" s="90"/>
    </row>
    <row r="33" spans="1:34" outlineLevel="1" x14ac:dyDescent="0.25">
      <c r="A33" s="44" t="s">
        <v>28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83"/>
      <c r="AH33" s="35"/>
    </row>
    <row r="34" spans="1:34" outlineLevel="1" x14ac:dyDescent="0.25">
      <c r="A34" s="44" t="s">
        <v>29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83"/>
      <c r="AH34" s="35"/>
    </row>
    <row r="35" spans="1:34" outlineLevel="1" x14ac:dyDescent="0.25">
      <c r="A35" s="44" t="s">
        <v>30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83"/>
      <c r="AH35" s="35"/>
    </row>
    <row r="36" spans="1:34" outlineLevel="1" x14ac:dyDescent="0.25">
      <c r="A36" s="44" t="s">
        <v>38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83"/>
      <c r="AH36" s="35"/>
    </row>
    <row r="37" spans="1:34" x14ac:dyDescent="0.25"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84"/>
      <c r="AH37" s="88"/>
    </row>
    <row r="38" spans="1:34" x14ac:dyDescent="0.25">
      <c r="A38" s="49" t="s">
        <v>41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>
        <f t="shared" ref="Q38:AB38" si="9">SUM(Q32,Q24,Q23,Q17,Q11,Q10,Q9,Q8,Q7,Q2)</f>
        <v>22398.097998155252</v>
      </c>
      <c r="R38" s="50">
        <f t="shared" si="9"/>
        <v>21703.134346398474</v>
      </c>
      <c r="S38" s="50">
        <f t="shared" si="9"/>
        <v>21245.813328092547</v>
      </c>
      <c r="T38" s="50">
        <f t="shared" si="9"/>
        <v>20384.445915845805</v>
      </c>
      <c r="U38" s="50">
        <f t="shared" si="9"/>
        <v>17215.572546427295</v>
      </c>
      <c r="V38" s="50">
        <f t="shared" si="9"/>
        <v>17353.815373277059</v>
      </c>
      <c r="W38" s="50">
        <f t="shared" si="9"/>
        <v>15757.365868277528</v>
      </c>
      <c r="X38" s="50">
        <f t="shared" si="9"/>
        <v>16852.400529105707</v>
      </c>
      <c r="Y38" s="50">
        <f t="shared" si="9"/>
        <v>15708.954494047732</v>
      </c>
      <c r="Z38" s="50">
        <f t="shared" si="9"/>
        <v>15975.696201704332</v>
      </c>
      <c r="AA38" s="50">
        <f t="shared" si="9"/>
        <v>16841.126584999693</v>
      </c>
      <c r="AB38" s="50">
        <f t="shared" si="9"/>
        <v>17752.51924758172</v>
      </c>
      <c r="AC38" s="50">
        <f t="shared" ref="AC38" si="10">SUM(AC32,AC24,AC23,AC17,AC11,AC10,AC9,AC8,AC7,AC2)</f>
        <v>16910.832016802509</v>
      </c>
      <c r="AD38" s="50">
        <f t="shared" ref="AD38:AE38" si="11">SUM(AD32,AD24,AD23,AD17,AD11,AD10,AD9,AD8,AD7,AD2)</f>
        <v>15535.475718407915</v>
      </c>
      <c r="AE38" s="50">
        <f t="shared" si="11"/>
        <v>14179.748042686128</v>
      </c>
      <c r="AF38" s="50">
        <f t="shared" ref="AF38" si="12">SUM(AF32,AF24,AF23,AF17,AF11,AF10,AF9,AF8,AF7,AF2)</f>
        <v>13309.634484677488</v>
      </c>
      <c r="AG38" s="85"/>
      <c r="AH38" s="36">
        <f>(AF38-AE38)/AE38</f>
        <v>-6.1363118398809723E-2</v>
      </c>
    </row>
    <row r="39" spans="1:34" x14ac:dyDescent="0.25"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</row>
    <row r="71" spans="1:34" x14ac:dyDescent="0.25">
      <c r="A71" s="38" t="s">
        <v>42</v>
      </c>
      <c r="B71" s="39">
        <v>1990</v>
      </c>
      <c r="C71" s="39">
        <v>1991</v>
      </c>
      <c r="D71" s="39">
        <v>1992</v>
      </c>
      <c r="E71" s="39">
        <v>1993</v>
      </c>
      <c r="F71" s="39">
        <v>1994</v>
      </c>
      <c r="G71" s="39">
        <v>1995</v>
      </c>
      <c r="H71" s="39">
        <v>1996</v>
      </c>
      <c r="I71" s="39">
        <v>1997</v>
      </c>
      <c r="J71" s="39">
        <v>1998</v>
      </c>
      <c r="K71" s="39">
        <v>1999</v>
      </c>
      <c r="L71" s="39">
        <v>2000</v>
      </c>
      <c r="M71" s="39">
        <v>2001</v>
      </c>
      <c r="N71" s="39">
        <v>2002</v>
      </c>
      <c r="O71" s="39">
        <v>2003</v>
      </c>
      <c r="P71" s="39">
        <v>2004</v>
      </c>
      <c r="Q71" s="39">
        <v>2005</v>
      </c>
      <c r="R71" s="39">
        <v>2006</v>
      </c>
      <c r="S71" s="39">
        <v>2007</v>
      </c>
      <c r="T71" s="39">
        <v>2008</v>
      </c>
      <c r="U71" s="39">
        <v>2009</v>
      </c>
      <c r="V71" s="39">
        <v>2010</v>
      </c>
      <c r="W71" s="39">
        <v>2011</v>
      </c>
      <c r="X71" s="39">
        <v>2012</v>
      </c>
      <c r="Y71" s="39">
        <v>2013</v>
      </c>
      <c r="Z71" s="39">
        <v>2014</v>
      </c>
      <c r="AA71" s="39">
        <v>2015</v>
      </c>
      <c r="AB71" s="39">
        <v>2016</v>
      </c>
      <c r="AC71" s="39">
        <v>2017</v>
      </c>
      <c r="AD71" s="39">
        <v>2018</v>
      </c>
      <c r="AE71" s="39">
        <v>2019</v>
      </c>
      <c r="AF71" s="39">
        <v>2020</v>
      </c>
      <c r="AG71" s="81"/>
      <c r="AH71" s="36"/>
    </row>
    <row r="72" spans="1:34" x14ac:dyDescent="0.25">
      <c r="A72" s="41" t="s">
        <v>12</v>
      </c>
      <c r="B72" s="43">
        <f t="shared" ref="B72:AB72" si="13">SUM(B73:B76)</f>
        <v>11327.546541430427</v>
      </c>
      <c r="C72" s="43">
        <f t="shared" si="13"/>
        <v>11779.223053981637</v>
      </c>
      <c r="D72" s="43">
        <f t="shared" si="13"/>
        <v>12435.922563880025</v>
      </c>
      <c r="E72" s="43">
        <f t="shared" si="13"/>
        <v>12455.369426647665</v>
      </c>
      <c r="F72" s="43">
        <f t="shared" si="13"/>
        <v>12791.470267912608</v>
      </c>
      <c r="G72" s="43">
        <f t="shared" si="13"/>
        <v>13476.497530418037</v>
      </c>
      <c r="H72" s="43">
        <f t="shared" si="13"/>
        <v>14196.591525020247</v>
      </c>
      <c r="I72" s="43">
        <f t="shared" si="13"/>
        <v>14851.745603096546</v>
      </c>
      <c r="J72" s="43">
        <f t="shared" si="13"/>
        <v>15218.889970934877</v>
      </c>
      <c r="K72" s="43">
        <f t="shared" si="13"/>
        <v>15916.636050470148</v>
      </c>
      <c r="L72" s="43">
        <f t="shared" si="13"/>
        <v>16196.993342239075</v>
      </c>
      <c r="M72" s="43">
        <f t="shared" si="13"/>
        <v>17484.215895400495</v>
      </c>
      <c r="N72" s="43">
        <f t="shared" si="13"/>
        <v>16491.320201590406</v>
      </c>
      <c r="O72" s="43">
        <f t="shared" si="13"/>
        <v>16464.715504233973</v>
      </c>
      <c r="P72" s="43">
        <f t="shared" si="13"/>
        <v>15414.768387704342</v>
      </c>
      <c r="Q72" s="43">
        <f t="shared" si="13"/>
        <v>180.41978711803603</v>
      </c>
      <c r="R72" s="43">
        <f t="shared" si="13"/>
        <v>199.88483679490895</v>
      </c>
      <c r="S72" s="43">
        <f t="shared" si="13"/>
        <v>214.73164454733407</v>
      </c>
      <c r="T72" s="43">
        <f t="shared" si="13"/>
        <v>236.41342155408958</v>
      </c>
      <c r="U72" s="43">
        <f t="shared" si="13"/>
        <v>225.94575217017965</v>
      </c>
      <c r="V72" s="43">
        <f t="shared" si="13"/>
        <v>237.91240284132789</v>
      </c>
      <c r="W72" s="43">
        <f t="shared" si="13"/>
        <v>237.05644185715943</v>
      </c>
      <c r="X72" s="43">
        <f t="shared" si="13"/>
        <v>308.80338672411733</v>
      </c>
      <c r="Y72" s="43">
        <f t="shared" si="13"/>
        <v>340.1547732684902</v>
      </c>
      <c r="Z72" s="43">
        <f t="shared" si="13"/>
        <v>356.66401522272611</v>
      </c>
      <c r="AA72" s="43">
        <f t="shared" si="13"/>
        <v>360.48794556519982</v>
      </c>
      <c r="AB72" s="43">
        <f t="shared" si="13"/>
        <v>338.98611052982949</v>
      </c>
      <c r="AC72" s="43">
        <f t="shared" ref="AC72" si="14">SUM(AC73:AC76)</f>
        <v>547.07221598464685</v>
      </c>
      <c r="AD72" s="43">
        <f t="shared" ref="AD72:AE72" si="15">SUM(AD73:AD76)</f>
        <v>801.13887405878666</v>
      </c>
      <c r="AE72" s="43">
        <f t="shared" si="15"/>
        <v>823.91087904612345</v>
      </c>
      <c r="AF72" s="43">
        <f t="shared" ref="AF72" si="16">SUM(AF73:AF76)</f>
        <v>730.78642197827935</v>
      </c>
      <c r="AG72" s="82"/>
      <c r="AH72" s="89">
        <f>(AF72-AE72)/AE72</f>
        <v>-0.11302734244225326</v>
      </c>
    </row>
    <row r="73" spans="1:34" outlineLevel="1" x14ac:dyDescent="0.25">
      <c r="A73" s="44" t="s">
        <v>33</v>
      </c>
      <c r="B73" s="52">
        <v>10953.919869683112</v>
      </c>
      <c r="C73" s="52">
        <v>11440.957619988107</v>
      </c>
      <c r="D73" s="52">
        <v>12108.543399367891</v>
      </c>
      <c r="E73" s="52">
        <v>12126.246549362788</v>
      </c>
      <c r="F73" s="52">
        <v>12448.543664406883</v>
      </c>
      <c r="G73" s="52">
        <v>13132.912896120479</v>
      </c>
      <c r="H73" s="52">
        <v>13851.997148121833</v>
      </c>
      <c r="I73" s="52">
        <v>14490.618968714625</v>
      </c>
      <c r="J73" s="52">
        <v>14813.762420797844</v>
      </c>
      <c r="K73" s="52">
        <v>15498.257583697967</v>
      </c>
      <c r="L73" s="52">
        <v>15754.35326580209</v>
      </c>
      <c r="M73" s="52">
        <v>16893.896631009309</v>
      </c>
      <c r="N73" s="52">
        <v>15934.480447026663</v>
      </c>
      <c r="O73" s="52">
        <v>15222.09160194351</v>
      </c>
      <c r="P73" s="52">
        <v>14836.215338976092</v>
      </c>
      <c r="Q73" s="52">
        <v>108.30301041347229</v>
      </c>
      <c r="R73" s="52">
        <v>116.26377173265428</v>
      </c>
      <c r="S73" s="52">
        <v>122.94553607856687</v>
      </c>
      <c r="T73" s="52">
        <v>150.13007469928198</v>
      </c>
      <c r="U73" s="52">
        <v>144.30974401990534</v>
      </c>
      <c r="V73" s="52">
        <v>149.96441979372867</v>
      </c>
      <c r="W73" s="52">
        <v>156.68733648811576</v>
      </c>
      <c r="X73" s="52">
        <v>229.90329390223451</v>
      </c>
      <c r="Y73" s="52">
        <v>263.09841739433068</v>
      </c>
      <c r="Z73" s="52">
        <v>284.0563225547703</v>
      </c>
      <c r="AA73" s="52">
        <v>287.47111449912154</v>
      </c>
      <c r="AB73" s="52">
        <v>305.39769437449831</v>
      </c>
      <c r="AC73" s="52">
        <v>511.52261581933271</v>
      </c>
      <c r="AD73" s="52">
        <v>757.90499591698972</v>
      </c>
      <c r="AE73" s="52">
        <v>782.73394218946851</v>
      </c>
      <c r="AF73" s="52">
        <v>688.13051581301079</v>
      </c>
      <c r="AG73" s="82"/>
      <c r="AH73" s="98">
        <f t="shared" ref="AH73:AH108" si="17">(AF73-AE73)/AE73</f>
        <v>-0.12086281337414907</v>
      </c>
    </row>
    <row r="74" spans="1:34" outlineLevel="1" x14ac:dyDescent="0.25">
      <c r="A74" s="44" t="s">
        <v>34</v>
      </c>
      <c r="B74" s="52">
        <v>168.67007475966938</v>
      </c>
      <c r="C74" s="52">
        <v>166.7086346603628</v>
      </c>
      <c r="D74" s="52">
        <v>171.81510003498963</v>
      </c>
      <c r="E74" s="52">
        <v>172.65167482911988</v>
      </c>
      <c r="F74" s="52">
        <v>178.26827632214111</v>
      </c>
      <c r="G74" s="52">
        <v>181.27469310609743</v>
      </c>
      <c r="H74" s="52">
        <v>179.40716809897683</v>
      </c>
      <c r="I74" s="52">
        <v>218.74674770939885</v>
      </c>
      <c r="J74" s="52">
        <v>247.81659474314813</v>
      </c>
      <c r="K74" s="52">
        <v>223.85552667956068</v>
      </c>
      <c r="L74" s="52">
        <v>274.79746671454512</v>
      </c>
      <c r="M74" s="52">
        <v>321.48320368155123</v>
      </c>
      <c r="N74" s="52">
        <v>339.74552462903137</v>
      </c>
      <c r="O74" s="52">
        <v>337.5763219870114</v>
      </c>
      <c r="P74" s="52">
        <v>336.65395268567238</v>
      </c>
      <c r="Q74" s="52">
        <v>0.64739942682348328</v>
      </c>
      <c r="R74" s="52">
        <v>0.61266595860240614</v>
      </c>
      <c r="S74" s="52">
        <v>0.6015902421067949</v>
      </c>
      <c r="T74" s="52">
        <v>0.59238817534060217</v>
      </c>
      <c r="U74" s="52">
        <v>0.48450034875685333</v>
      </c>
      <c r="V74" s="52">
        <v>0.36241182081971601</v>
      </c>
      <c r="W74" s="52">
        <v>0.31822512517788937</v>
      </c>
      <c r="X74" s="52">
        <v>0.34751395076375502</v>
      </c>
      <c r="Y74" s="52">
        <v>0.3050645549549813</v>
      </c>
      <c r="Z74" s="52">
        <v>0.29174181641542418</v>
      </c>
      <c r="AA74" s="52">
        <v>0.35108243824146257</v>
      </c>
      <c r="AB74" s="52">
        <v>0.31876534010478963</v>
      </c>
      <c r="AC74" s="52">
        <v>0.33017066148573804</v>
      </c>
      <c r="AD74" s="52">
        <v>0.34400456796777235</v>
      </c>
      <c r="AE74" s="52">
        <v>0.30281672988849095</v>
      </c>
      <c r="AF74" s="52">
        <v>0.35002294150609714</v>
      </c>
      <c r="AG74" s="82"/>
      <c r="AH74" s="98">
        <f t="shared" si="17"/>
        <v>0.15589036852418747</v>
      </c>
    </row>
    <row r="75" spans="1:34" outlineLevel="1" x14ac:dyDescent="0.25">
      <c r="A75" s="44" t="s">
        <v>13</v>
      </c>
      <c r="B75" s="52">
        <v>100.53678355437907</v>
      </c>
      <c r="C75" s="52">
        <v>76.54991489954142</v>
      </c>
      <c r="D75" s="52">
        <v>65.273087005793954</v>
      </c>
      <c r="E75" s="52">
        <v>62.605311784631738</v>
      </c>
      <c r="F75" s="52">
        <v>72.152664440590968</v>
      </c>
      <c r="G75" s="52">
        <v>69.441462401639171</v>
      </c>
      <c r="H75" s="52">
        <v>72.218389713792263</v>
      </c>
      <c r="I75" s="52">
        <v>51.648672818497268</v>
      </c>
      <c r="J75" s="52">
        <v>79.956189002831252</v>
      </c>
      <c r="K75" s="52">
        <v>77.939136899148238</v>
      </c>
      <c r="L75" s="52">
        <v>87.150476539279381</v>
      </c>
      <c r="M75" s="52">
        <v>118.84269779976697</v>
      </c>
      <c r="N75" s="52">
        <v>145.60131936255476</v>
      </c>
      <c r="O75" s="52">
        <v>166.03053044546459</v>
      </c>
      <c r="P75" s="52">
        <v>162.23941951242472</v>
      </c>
      <c r="Q75" s="52">
        <v>0.53825837507199026</v>
      </c>
      <c r="R75" s="52">
        <v>0.5956260278804848</v>
      </c>
      <c r="S75" s="52">
        <v>0.56254724825868152</v>
      </c>
      <c r="T75" s="52">
        <v>0.6153050770470827</v>
      </c>
      <c r="U75" s="52">
        <v>0.69275471753960005</v>
      </c>
      <c r="V75" s="52">
        <v>0.62200780901099506</v>
      </c>
      <c r="W75" s="52">
        <v>0.45231214644297779</v>
      </c>
      <c r="X75" s="52">
        <v>0.49646557097503319</v>
      </c>
      <c r="Y75" s="52">
        <v>0.57598357222775576</v>
      </c>
      <c r="Z75" s="52">
        <v>0.47417375520254268</v>
      </c>
      <c r="AA75" s="52">
        <v>1.1806191365039354E-2</v>
      </c>
      <c r="AB75" s="52">
        <v>-40.217557852935528</v>
      </c>
      <c r="AC75" s="52">
        <v>-43.745962119223265</v>
      </c>
      <c r="AD75" s="52">
        <v>-37.516942845623518</v>
      </c>
      <c r="AE75" s="52">
        <v>-36.38020890443677</v>
      </c>
      <c r="AF75" s="52">
        <v>-35.464821122534389</v>
      </c>
      <c r="AG75" s="82"/>
      <c r="AH75" s="98">
        <f t="shared" si="17"/>
        <v>-2.516169668807881E-2</v>
      </c>
    </row>
    <row r="76" spans="1:34" outlineLevel="1" x14ac:dyDescent="0.25">
      <c r="A76" s="44" t="s">
        <v>39</v>
      </c>
      <c r="B76" s="52">
        <v>104.41981343326695</v>
      </c>
      <c r="C76" s="52">
        <v>95.006884433624876</v>
      </c>
      <c r="D76" s="52">
        <v>90.290977471351042</v>
      </c>
      <c r="E76" s="52">
        <v>93.865890671125982</v>
      </c>
      <c r="F76" s="52">
        <v>92.505662742992058</v>
      </c>
      <c r="G76" s="52">
        <v>92.868478789822092</v>
      </c>
      <c r="H76" s="52">
        <v>92.968819085645578</v>
      </c>
      <c r="I76" s="52">
        <v>90.731213854022954</v>
      </c>
      <c r="J76" s="52">
        <v>77.354766391054227</v>
      </c>
      <c r="K76" s="52">
        <v>116.58380319347341</v>
      </c>
      <c r="L76" s="52">
        <v>80.692133183159271</v>
      </c>
      <c r="M76" s="52">
        <v>149.99336290986921</v>
      </c>
      <c r="N76" s="52">
        <v>71.49291057215811</v>
      </c>
      <c r="O76" s="52">
        <v>739.01704985798699</v>
      </c>
      <c r="P76" s="52">
        <v>79.659676530152083</v>
      </c>
      <c r="Q76" s="52">
        <v>70.931118902668274</v>
      </c>
      <c r="R76" s="52">
        <v>82.412773075771781</v>
      </c>
      <c r="S76" s="52">
        <v>90.62197097840172</v>
      </c>
      <c r="T76" s="52">
        <v>85.075653602419919</v>
      </c>
      <c r="U76" s="52">
        <v>80.458753083977854</v>
      </c>
      <c r="V76" s="52">
        <v>86.963563417768498</v>
      </c>
      <c r="W76" s="52">
        <v>79.598568097422785</v>
      </c>
      <c r="X76" s="52">
        <v>78.056113300144062</v>
      </c>
      <c r="Y76" s="52">
        <v>76.175307746976785</v>
      </c>
      <c r="Z76" s="52">
        <v>71.841777096337879</v>
      </c>
      <c r="AA76" s="52">
        <v>72.653942436471752</v>
      </c>
      <c r="AB76" s="52">
        <v>73.487208668161855</v>
      </c>
      <c r="AC76" s="52">
        <v>78.965391623051744</v>
      </c>
      <c r="AD76" s="52">
        <v>80.40681641945261</v>
      </c>
      <c r="AE76" s="52">
        <v>77.254329031203312</v>
      </c>
      <c r="AF76" s="52">
        <v>77.770704346296895</v>
      </c>
      <c r="AG76" s="82"/>
      <c r="AH76" s="98">
        <f t="shared" si="17"/>
        <v>6.6840955266729112E-3</v>
      </c>
    </row>
    <row r="77" spans="1:34" x14ac:dyDescent="0.25">
      <c r="A77" s="46" t="s">
        <v>0</v>
      </c>
      <c r="B77" s="43">
        <v>7521.2675903875033</v>
      </c>
      <c r="C77" s="43">
        <v>7620.5642383710665</v>
      </c>
      <c r="D77" s="43">
        <v>6825.5960354935023</v>
      </c>
      <c r="E77" s="43">
        <v>6815.8843556285547</v>
      </c>
      <c r="F77" s="43">
        <v>6739.7320848209347</v>
      </c>
      <c r="G77" s="43">
        <v>6563.8366872190009</v>
      </c>
      <c r="H77" s="43">
        <v>6893.8361927072547</v>
      </c>
      <c r="I77" s="43">
        <v>6643.1971937760609</v>
      </c>
      <c r="J77" s="43">
        <v>7206.090626909373</v>
      </c>
      <c r="K77" s="43">
        <v>6952.448948369165</v>
      </c>
      <c r="L77" s="43">
        <v>7044.1292152662163</v>
      </c>
      <c r="M77" s="43">
        <v>7388.1849538362139</v>
      </c>
      <c r="N77" s="43">
        <v>7393.2500776558727</v>
      </c>
      <c r="O77" s="43">
        <v>7618.2544786912986</v>
      </c>
      <c r="P77" s="43">
        <v>7765.1007681659485</v>
      </c>
      <c r="Q77" s="43">
        <v>8186.2865695384044</v>
      </c>
      <c r="R77" s="43">
        <v>8046.4507924843974</v>
      </c>
      <c r="S77" s="43">
        <v>7874.1953760036531</v>
      </c>
      <c r="T77" s="43">
        <v>8649.2784505071668</v>
      </c>
      <c r="U77" s="43">
        <v>8502.0587469690163</v>
      </c>
      <c r="V77" s="43">
        <v>8767.6306662518364</v>
      </c>
      <c r="W77" s="43">
        <v>7535.0922351897962</v>
      </c>
      <c r="X77" s="43">
        <v>7066.8345299804514</v>
      </c>
      <c r="Y77" s="43">
        <v>6889.4372904593702</v>
      </c>
      <c r="Z77" s="43">
        <v>6080.3853387916251</v>
      </c>
      <c r="AA77" s="43">
        <v>6506.3533900787434</v>
      </c>
      <c r="AB77" s="43">
        <v>6716.2960538486395</v>
      </c>
      <c r="AC77" s="43">
        <v>6329.6419953258574</v>
      </c>
      <c r="AD77" s="43">
        <v>6829.0154378831039</v>
      </c>
      <c r="AE77" s="43">
        <v>6529.1610253291883</v>
      </c>
      <c r="AF77" s="43">
        <v>7119.136575812111</v>
      </c>
      <c r="AG77" s="82"/>
      <c r="AH77" s="89">
        <f t="shared" si="17"/>
        <v>9.0360085804925785E-2</v>
      </c>
    </row>
    <row r="78" spans="1:34" x14ac:dyDescent="0.25">
      <c r="A78" s="46" t="s">
        <v>14</v>
      </c>
      <c r="B78" s="43">
        <v>4099.2242246648111</v>
      </c>
      <c r="C78" s="43">
        <v>4187.4331128728854</v>
      </c>
      <c r="D78" s="43">
        <v>3864.1645398766041</v>
      </c>
      <c r="E78" s="43">
        <v>4073.0819441241429</v>
      </c>
      <c r="F78" s="43">
        <v>4313.8844568323266</v>
      </c>
      <c r="G78" s="43">
        <v>4333.0651264631761</v>
      </c>
      <c r="H78" s="43">
        <v>4199.9820161775133</v>
      </c>
      <c r="I78" s="43">
        <v>4543.1389355884994</v>
      </c>
      <c r="J78" s="43">
        <v>4526.0102691714292</v>
      </c>
      <c r="K78" s="43">
        <v>4696.3624673808263</v>
      </c>
      <c r="L78" s="43">
        <v>5481.5456542244319</v>
      </c>
      <c r="M78" s="43">
        <v>5446.4557106370385</v>
      </c>
      <c r="N78" s="43">
        <v>5109.4063627381965</v>
      </c>
      <c r="O78" s="43">
        <v>5223.4648700705702</v>
      </c>
      <c r="P78" s="43">
        <v>5294.0836994761576</v>
      </c>
      <c r="Q78" s="43">
        <v>1431.4174080983366</v>
      </c>
      <c r="R78" s="43">
        <v>1138.3883339662061</v>
      </c>
      <c r="S78" s="43">
        <v>1228.0675837262525</v>
      </c>
      <c r="T78" s="43">
        <v>1677.3803439640396</v>
      </c>
      <c r="U78" s="43">
        <v>1420.1292502994665</v>
      </c>
      <c r="V78" s="43">
        <v>1363.7851125693774</v>
      </c>
      <c r="W78" s="43">
        <v>952.67567915924383</v>
      </c>
      <c r="X78" s="43">
        <v>933.79494168921383</v>
      </c>
      <c r="Y78" s="43">
        <v>798.41349721744655</v>
      </c>
      <c r="Z78" s="43">
        <v>872.79963360778493</v>
      </c>
      <c r="AA78" s="43">
        <v>890.6018179197149</v>
      </c>
      <c r="AB78" s="43">
        <v>940.26271701002361</v>
      </c>
      <c r="AC78" s="43">
        <v>1003.7392700560035</v>
      </c>
      <c r="AD78" s="43">
        <v>1146.7097885051489</v>
      </c>
      <c r="AE78" s="43">
        <v>1138.4909383835561</v>
      </c>
      <c r="AF78" s="43">
        <v>1141.9786104316786</v>
      </c>
      <c r="AG78" s="82"/>
      <c r="AH78" s="89">
        <f t="shared" si="17"/>
        <v>3.0634166074912442E-3</v>
      </c>
    </row>
    <row r="79" spans="1:34" x14ac:dyDescent="0.25">
      <c r="A79" s="46" t="s">
        <v>7</v>
      </c>
      <c r="B79" s="43">
        <v>993.94275759734512</v>
      </c>
      <c r="C79" s="43">
        <v>1011.7006851575709</v>
      </c>
      <c r="D79" s="43">
        <v>1005.7192635621096</v>
      </c>
      <c r="E79" s="43">
        <v>993.53744911649312</v>
      </c>
      <c r="F79" s="43">
        <v>1083.1519707768462</v>
      </c>
      <c r="G79" s="43">
        <v>1062.3548702566848</v>
      </c>
      <c r="H79" s="43">
        <v>961.26760000171055</v>
      </c>
      <c r="I79" s="43">
        <v>969.48510188602654</v>
      </c>
      <c r="J79" s="43">
        <v>958.03934668662009</v>
      </c>
      <c r="K79" s="43">
        <v>993.0261178543285</v>
      </c>
      <c r="L79" s="43">
        <v>1019.2015387332355</v>
      </c>
      <c r="M79" s="43">
        <v>996.83033696533539</v>
      </c>
      <c r="N79" s="43">
        <v>950.88999379117593</v>
      </c>
      <c r="O79" s="43">
        <v>1036.5825843692244</v>
      </c>
      <c r="P79" s="43">
        <v>992.95951747692243</v>
      </c>
      <c r="Q79" s="43">
        <v>945.7607318253788</v>
      </c>
      <c r="R79" s="43">
        <v>919.91441797322545</v>
      </c>
      <c r="S79" s="43">
        <v>893.10217629205317</v>
      </c>
      <c r="T79" s="43">
        <v>958.97718598837355</v>
      </c>
      <c r="U79" s="43">
        <v>723.0469384094813</v>
      </c>
      <c r="V79" s="43">
        <v>777.40637015173752</v>
      </c>
      <c r="W79" s="43">
        <v>815.82869087969959</v>
      </c>
      <c r="X79" s="43">
        <v>829.51351818112266</v>
      </c>
      <c r="Y79" s="43">
        <v>846.90253947415295</v>
      </c>
      <c r="Z79" s="43">
        <v>759.15096328956861</v>
      </c>
      <c r="AA79" s="43">
        <v>828.00119141876121</v>
      </c>
      <c r="AB79" s="43">
        <v>795.10042627752603</v>
      </c>
      <c r="AC79" s="43">
        <v>805.10473708718348</v>
      </c>
      <c r="AD79" s="43">
        <v>877.02827950435062</v>
      </c>
      <c r="AE79" s="43">
        <v>891.87043344173662</v>
      </c>
      <c r="AF79" s="43">
        <v>885.07928708162831</v>
      </c>
      <c r="AG79" s="82"/>
      <c r="AH79" s="89">
        <f t="shared" si="17"/>
        <v>-7.614498816718494E-3</v>
      </c>
    </row>
    <row r="80" spans="1:34" x14ac:dyDescent="0.25">
      <c r="A80" s="46" t="s">
        <v>15</v>
      </c>
      <c r="B80" s="43">
        <v>1114.7967479613083</v>
      </c>
      <c r="C80" s="43">
        <v>1094.6317210231216</v>
      </c>
      <c r="D80" s="43">
        <v>1006.9028554921072</v>
      </c>
      <c r="E80" s="43">
        <v>986.58891062603891</v>
      </c>
      <c r="F80" s="43">
        <v>1002.7693549281822</v>
      </c>
      <c r="G80" s="43">
        <v>942.32756778658802</v>
      </c>
      <c r="H80" s="43">
        <v>908.45546544707736</v>
      </c>
      <c r="I80" s="43">
        <v>871.29912001938817</v>
      </c>
      <c r="J80" s="43">
        <v>829.61673118741487</v>
      </c>
      <c r="K80" s="43">
        <v>869.6879872463644</v>
      </c>
      <c r="L80" s="43">
        <v>924.55129138335917</v>
      </c>
      <c r="M80" s="43">
        <v>922.54077476715293</v>
      </c>
      <c r="N80" s="43">
        <v>892.78555553855927</v>
      </c>
      <c r="O80" s="43">
        <v>880.81145375761196</v>
      </c>
      <c r="P80" s="43">
        <v>855.98117014129059</v>
      </c>
      <c r="Q80" s="43">
        <v>888.18991732569111</v>
      </c>
      <c r="R80" s="43">
        <v>897.65886080275993</v>
      </c>
      <c r="S80" s="43">
        <v>891.91478329144559</v>
      </c>
      <c r="T80" s="43">
        <v>943.00102855688647</v>
      </c>
      <c r="U80" s="43">
        <v>844.37739304902721</v>
      </c>
      <c r="V80" s="43">
        <v>900.48600477275272</v>
      </c>
      <c r="W80" s="43">
        <v>783.43523456471166</v>
      </c>
      <c r="X80" s="43">
        <v>818.54478129305846</v>
      </c>
      <c r="Y80" s="43">
        <v>857.36318970324203</v>
      </c>
      <c r="Z80" s="43">
        <v>850.5590085408495</v>
      </c>
      <c r="AA80" s="43">
        <v>867.23235758716851</v>
      </c>
      <c r="AB80" s="43">
        <v>901.89487538935043</v>
      </c>
      <c r="AC80" s="43">
        <v>863.86922373839991</v>
      </c>
      <c r="AD80" s="43">
        <v>880.33574186822932</v>
      </c>
      <c r="AE80" s="43">
        <v>886.97788599254579</v>
      </c>
      <c r="AF80" s="43">
        <v>896.08761367765908</v>
      </c>
      <c r="AG80" s="82"/>
      <c r="AH80" s="89">
        <f t="shared" si="17"/>
        <v>1.0270524022049681E-2</v>
      </c>
    </row>
    <row r="81" spans="1:34" x14ac:dyDescent="0.25">
      <c r="A81" s="46" t="s">
        <v>3</v>
      </c>
      <c r="B81" s="43">
        <f t="shared" ref="B81:AB81" si="18">SUM(B82:B86)</f>
        <v>5148.4434985780681</v>
      </c>
      <c r="C81" s="43">
        <f t="shared" si="18"/>
        <v>5328.9796285487409</v>
      </c>
      <c r="D81" s="43">
        <f t="shared" si="18"/>
        <v>5757.694096648589</v>
      </c>
      <c r="E81" s="43">
        <f t="shared" si="18"/>
        <v>5734.4284670211282</v>
      </c>
      <c r="F81" s="43">
        <f t="shared" si="18"/>
        <v>5986.4371118693234</v>
      </c>
      <c r="G81" s="43">
        <f t="shared" si="18"/>
        <v>6280.3359897314149</v>
      </c>
      <c r="H81" s="43">
        <f t="shared" si="18"/>
        <v>7334.5998000014879</v>
      </c>
      <c r="I81" s="43">
        <f t="shared" si="18"/>
        <v>7713.2007742164942</v>
      </c>
      <c r="J81" s="43">
        <f t="shared" si="18"/>
        <v>9065.9554952397975</v>
      </c>
      <c r="K81" s="43">
        <f t="shared" si="18"/>
        <v>9758.7842932715866</v>
      </c>
      <c r="L81" s="43">
        <f t="shared" si="18"/>
        <v>10802.311187767993</v>
      </c>
      <c r="M81" s="43">
        <f t="shared" si="18"/>
        <v>11325.906024202237</v>
      </c>
      <c r="N81" s="43">
        <f t="shared" si="18"/>
        <v>11518.698481029349</v>
      </c>
      <c r="O81" s="43">
        <f t="shared" si="18"/>
        <v>11720.564586038348</v>
      </c>
      <c r="P81" s="43">
        <f t="shared" si="18"/>
        <v>12438.857642145525</v>
      </c>
      <c r="Q81" s="43">
        <f t="shared" si="18"/>
        <v>13142.855867264325</v>
      </c>
      <c r="R81" s="43">
        <f t="shared" si="18"/>
        <v>13821.411160177804</v>
      </c>
      <c r="S81" s="43">
        <f t="shared" si="18"/>
        <v>14408.513118610017</v>
      </c>
      <c r="T81" s="43">
        <f t="shared" si="18"/>
        <v>13678.428699758397</v>
      </c>
      <c r="U81" s="43">
        <f t="shared" si="18"/>
        <v>12458.349732163688</v>
      </c>
      <c r="V81" s="43">
        <f t="shared" si="18"/>
        <v>11540.42404779858</v>
      </c>
      <c r="W81" s="43">
        <f t="shared" si="18"/>
        <v>11227.098751398222</v>
      </c>
      <c r="X81" s="43">
        <f t="shared" si="18"/>
        <v>10837.42378804619</v>
      </c>
      <c r="Y81" s="43">
        <f t="shared" si="18"/>
        <v>11048.22919220479</v>
      </c>
      <c r="Z81" s="43">
        <f t="shared" si="18"/>
        <v>11332.869566238565</v>
      </c>
      <c r="AA81" s="43">
        <f t="shared" si="18"/>
        <v>11809.063488884129</v>
      </c>
      <c r="AB81" s="43">
        <f t="shared" si="18"/>
        <v>12288.288208378211</v>
      </c>
      <c r="AC81" s="43">
        <f t="shared" ref="AC81" si="19">SUM(AC82:AC86)</f>
        <v>12006.85788832174</v>
      </c>
      <c r="AD81" s="43">
        <f t="shared" ref="AD81:AE81" si="20">SUM(AD82:AD86)</f>
        <v>12180.424739049917</v>
      </c>
      <c r="AE81" s="43">
        <f t="shared" si="20"/>
        <v>12199.417000191246</v>
      </c>
      <c r="AF81" s="43">
        <f t="shared" ref="AF81" si="21">SUM(AF82:AF86)</f>
        <v>10285.89137996886</v>
      </c>
      <c r="AG81" s="82"/>
      <c r="AH81" s="89">
        <f t="shared" si="17"/>
        <v>-0.15685385786815786</v>
      </c>
    </row>
    <row r="82" spans="1:34" outlineLevel="1" x14ac:dyDescent="0.25">
      <c r="A82" s="44" t="s">
        <v>16</v>
      </c>
      <c r="B82" s="52">
        <v>48.400106486222576</v>
      </c>
      <c r="C82" s="52">
        <v>43.890462728732835</v>
      </c>
      <c r="D82" s="52">
        <v>43.505353402501697</v>
      </c>
      <c r="E82" s="52">
        <v>37.422091319771468</v>
      </c>
      <c r="F82" s="52">
        <v>38.894043702560808</v>
      </c>
      <c r="G82" s="52">
        <v>45.734268208919957</v>
      </c>
      <c r="H82" s="52">
        <v>48.936446679882778</v>
      </c>
      <c r="I82" s="52">
        <v>51.411187016316838</v>
      </c>
      <c r="J82" s="52">
        <v>56.835196392367649</v>
      </c>
      <c r="K82" s="52">
        <v>64.36525303110119</v>
      </c>
      <c r="L82" s="52">
        <v>69.643484311968763</v>
      </c>
      <c r="M82" s="52">
        <v>69.19228723427733</v>
      </c>
      <c r="N82" s="52">
        <v>68.575781212525385</v>
      </c>
      <c r="O82" s="52">
        <v>71.175231401416426</v>
      </c>
      <c r="P82" s="52">
        <v>67.929569362526678</v>
      </c>
      <c r="Q82" s="52">
        <v>80.207235907855747</v>
      </c>
      <c r="R82" s="52">
        <v>92.038297872635994</v>
      </c>
      <c r="S82" s="52">
        <v>85.020551063372494</v>
      </c>
      <c r="T82" s="52">
        <v>80.52753322756412</v>
      </c>
      <c r="U82" s="52">
        <v>65.618694926951818</v>
      </c>
      <c r="V82" s="52">
        <v>49.510807676865383</v>
      </c>
      <c r="W82" s="52">
        <v>24.652442584170675</v>
      </c>
      <c r="X82" s="52">
        <v>14.990550534278892</v>
      </c>
      <c r="Y82" s="52">
        <v>0.13228368386309342</v>
      </c>
      <c r="Z82" s="52">
        <v>0.12637443266592996</v>
      </c>
      <c r="AA82" s="52">
        <v>0.13370565429494441</v>
      </c>
      <c r="AB82" s="52">
        <v>0.14430656589189539</v>
      </c>
      <c r="AC82" s="52">
        <v>0.14964747674548917</v>
      </c>
      <c r="AD82" s="52">
        <v>0.14443255737118932</v>
      </c>
      <c r="AE82" s="52">
        <v>0.15219847890456251</v>
      </c>
      <c r="AF82" s="52">
        <v>0.16012491001493601</v>
      </c>
      <c r="AG82" s="82"/>
      <c r="AH82" s="98">
        <f t="shared" si="17"/>
        <v>5.2079568517526667E-2</v>
      </c>
    </row>
    <row r="83" spans="1:34" outlineLevel="1" x14ac:dyDescent="0.25">
      <c r="A83" s="44" t="s">
        <v>17</v>
      </c>
      <c r="B83" s="52">
        <v>4792.0149888438382</v>
      </c>
      <c r="C83" s="52">
        <v>4983.5878516706589</v>
      </c>
      <c r="D83" s="52">
        <v>5417.989851666699</v>
      </c>
      <c r="E83" s="52">
        <v>5410.4953029471753</v>
      </c>
      <c r="F83" s="52">
        <v>5663.9466937586303</v>
      </c>
      <c r="G83" s="52">
        <v>5892.7938072118068</v>
      </c>
      <c r="H83" s="52">
        <v>6899.6794437599046</v>
      </c>
      <c r="I83" s="52">
        <v>7307.1867459919731</v>
      </c>
      <c r="J83" s="52">
        <v>8676.1597751625504</v>
      </c>
      <c r="K83" s="52">
        <v>9326.8918557937868</v>
      </c>
      <c r="L83" s="52">
        <v>10380.347898056989</v>
      </c>
      <c r="M83" s="52">
        <v>10846.912461603044</v>
      </c>
      <c r="N83" s="52">
        <v>11049.169086531736</v>
      </c>
      <c r="O83" s="52">
        <v>11219.373444341716</v>
      </c>
      <c r="P83" s="52">
        <v>11870.213501454913</v>
      </c>
      <c r="Q83" s="52">
        <v>12566.995016692163</v>
      </c>
      <c r="R83" s="52">
        <v>13195.199520522308</v>
      </c>
      <c r="S83" s="52">
        <v>13851.705938004097</v>
      </c>
      <c r="T83" s="52">
        <v>13095.64025879578</v>
      </c>
      <c r="U83" s="52">
        <v>11910.244154364907</v>
      </c>
      <c r="V83" s="52">
        <v>10998.16331270366</v>
      </c>
      <c r="W83" s="52">
        <v>10750.307073825894</v>
      </c>
      <c r="X83" s="52">
        <v>10377.956703940159</v>
      </c>
      <c r="Y83" s="52">
        <v>10600.176878482491</v>
      </c>
      <c r="Z83" s="52">
        <v>10848.249648890702</v>
      </c>
      <c r="AA83" s="52">
        <v>11336.378467638711</v>
      </c>
      <c r="AB83" s="52">
        <v>11772.671307161805</v>
      </c>
      <c r="AC83" s="52">
        <v>11528.106788777395</v>
      </c>
      <c r="AD83" s="52">
        <v>11664.378104259591</v>
      </c>
      <c r="AE83" s="52">
        <v>11644.883782502891</v>
      </c>
      <c r="AF83" s="52">
        <v>9706.5158607615213</v>
      </c>
      <c r="AG83" s="82"/>
      <c r="AH83" s="98">
        <f t="shared" si="17"/>
        <v>-0.16645661373227955</v>
      </c>
    </row>
    <row r="84" spans="1:34" outlineLevel="1" x14ac:dyDescent="0.25">
      <c r="A84" s="44" t="s">
        <v>5</v>
      </c>
      <c r="B84" s="52">
        <v>148.86637452036004</v>
      </c>
      <c r="C84" s="52">
        <v>144.57874852610999</v>
      </c>
      <c r="D84" s="52">
        <v>129.65781006611999</v>
      </c>
      <c r="E84" s="52">
        <v>142.34918300909999</v>
      </c>
      <c r="F84" s="52">
        <v>134.11694110014</v>
      </c>
      <c r="G84" s="52">
        <v>124.51265887301999</v>
      </c>
      <c r="H84" s="52">
        <v>145.09326364542</v>
      </c>
      <c r="I84" s="52">
        <v>139.94811245232</v>
      </c>
      <c r="J84" s="52">
        <v>144.06423340680001</v>
      </c>
      <c r="K84" s="52">
        <v>138.57607213415997</v>
      </c>
      <c r="L84" s="52">
        <v>137.64994491940203</v>
      </c>
      <c r="M84" s="52">
        <v>150.23841483851999</v>
      </c>
      <c r="N84" s="52">
        <v>131.37286046381999</v>
      </c>
      <c r="O84" s="52">
        <v>145.09326364542</v>
      </c>
      <c r="P84" s="52">
        <v>152.98249547483999</v>
      </c>
      <c r="Q84" s="52">
        <v>136.58069370191211</v>
      </c>
      <c r="R84" s="52">
        <v>136.58069370191211</v>
      </c>
      <c r="S84" s="52">
        <v>147.70526624826999</v>
      </c>
      <c r="T84" s="52">
        <v>156.53706619388771</v>
      </c>
      <c r="U84" s="52">
        <v>137.35688328510679</v>
      </c>
      <c r="V84" s="52">
        <v>136.30730117794968</v>
      </c>
      <c r="W84" s="52">
        <v>136.52350642814636</v>
      </c>
      <c r="X84" s="52">
        <v>131.92994006401719</v>
      </c>
      <c r="Y84" s="52">
        <v>131.38444200807905</v>
      </c>
      <c r="Z84" s="52">
        <v>120.52732143027721</v>
      </c>
      <c r="AA84" s="52">
        <v>122.83311312101043</v>
      </c>
      <c r="AB84" s="52">
        <v>125.09843312030688</v>
      </c>
      <c r="AC84" s="52">
        <v>129.13778925403994</v>
      </c>
      <c r="AD84" s="52">
        <v>130.49208530066824</v>
      </c>
      <c r="AE84" s="52">
        <v>136.55275258530426</v>
      </c>
      <c r="AF84" s="52">
        <v>108.79295429635093</v>
      </c>
      <c r="AG84" s="82"/>
      <c r="AH84" s="98">
        <f t="shared" si="17"/>
        <v>-0.20328992102602866</v>
      </c>
    </row>
    <row r="85" spans="1:34" outlineLevel="1" x14ac:dyDescent="0.25">
      <c r="A85" s="44" t="s">
        <v>18</v>
      </c>
      <c r="B85" s="52">
        <v>85.769464065566396</v>
      </c>
      <c r="C85" s="52">
        <v>82.603750985809199</v>
      </c>
      <c r="D85" s="52">
        <v>92.143063212526812</v>
      </c>
      <c r="E85" s="52">
        <v>92.143063212526812</v>
      </c>
      <c r="F85" s="52">
        <v>104.8059155315556</v>
      </c>
      <c r="G85" s="52">
        <v>92.100890225080789</v>
      </c>
      <c r="H85" s="52">
        <v>104.97460748133962</v>
      </c>
      <c r="I85" s="52">
        <v>108.14032056109679</v>
      </c>
      <c r="J85" s="52">
        <v>117.7639787627064</v>
      </c>
      <c r="K85" s="52">
        <v>130.5533500440732</v>
      </c>
      <c r="L85" s="52">
        <v>152.65299152182217</v>
      </c>
      <c r="M85" s="52">
        <v>152.59264144127079</v>
      </c>
      <c r="N85" s="52">
        <v>162.02943059999097</v>
      </c>
      <c r="O85" s="52">
        <v>174.63193283846834</v>
      </c>
      <c r="P85" s="52">
        <v>227.11502081976138</v>
      </c>
      <c r="Q85" s="52">
        <v>211.19096114772944</v>
      </c>
      <c r="R85" s="52">
        <v>250.12938149372886</v>
      </c>
      <c r="S85" s="52">
        <v>197.52859629053373</v>
      </c>
      <c r="T85" s="52">
        <v>204.73483947416227</v>
      </c>
      <c r="U85" s="52">
        <v>199.52148308613846</v>
      </c>
      <c r="V85" s="52">
        <v>200.1179461732057</v>
      </c>
      <c r="W85" s="52">
        <v>173.7293136834902</v>
      </c>
      <c r="X85" s="52">
        <v>183.59719763026533</v>
      </c>
      <c r="Y85" s="52">
        <v>179.58536753529575</v>
      </c>
      <c r="Z85" s="52">
        <v>224.81245213777882</v>
      </c>
      <c r="AA85" s="52">
        <v>221.73465518067172</v>
      </c>
      <c r="AB85" s="52">
        <v>266.45871798797521</v>
      </c>
      <c r="AC85" s="52">
        <v>235.2825977256233</v>
      </c>
      <c r="AD85" s="52">
        <v>260.2336301322706</v>
      </c>
      <c r="AE85" s="52">
        <v>277.15973483482497</v>
      </c>
      <c r="AF85" s="52">
        <v>322.64888412097974</v>
      </c>
      <c r="AG85" s="82"/>
      <c r="AH85" s="98">
        <f t="shared" si="17"/>
        <v>0.16412611057397752</v>
      </c>
    </row>
    <row r="86" spans="1:34" outlineLevel="1" x14ac:dyDescent="0.25">
      <c r="A86" s="44" t="s">
        <v>19</v>
      </c>
      <c r="B86" s="52">
        <v>73.392564662080531</v>
      </c>
      <c r="C86" s="52">
        <v>74.31881463743035</v>
      </c>
      <c r="D86" s="52">
        <v>74.398018300741285</v>
      </c>
      <c r="E86" s="52">
        <v>52.018826532555124</v>
      </c>
      <c r="F86" s="52">
        <v>44.673517776435844</v>
      </c>
      <c r="G86" s="52">
        <v>125.19436521258731</v>
      </c>
      <c r="H86" s="52">
        <v>135.9160384349413</v>
      </c>
      <c r="I86" s="52">
        <v>106.5144081947878</v>
      </c>
      <c r="J86" s="52">
        <v>71.132311515373104</v>
      </c>
      <c r="K86" s="52">
        <v>98.39776226846665</v>
      </c>
      <c r="L86" s="52">
        <v>62.016868957811283</v>
      </c>
      <c r="M86" s="52">
        <v>106.97021908512424</v>
      </c>
      <c r="N86" s="52">
        <v>107.55132222127699</v>
      </c>
      <c r="O86" s="52">
        <v>110.29071381132847</v>
      </c>
      <c r="P86" s="52">
        <v>120.61705503348385</v>
      </c>
      <c r="Q86" s="52">
        <v>147.88195981466492</v>
      </c>
      <c r="R86" s="52">
        <v>147.46326658721884</v>
      </c>
      <c r="S86" s="52">
        <v>126.55276700374345</v>
      </c>
      <c r="T86" s="52">
        <v>140.98900206700438</v>
      </c>
      <c r="U86" s="52">
        <v>145.60851650058234</v>
      </c>
      <c r="V86" s="52">
        <v>156.32468006689999</v>
      </c>
      <c r="W86" s="52">
        <v>141.8864148765206</v>
      </c>
      <c r="X86" s="52">
        <v>128.94939587746768</v>
      </c>
      <c r="Y86" s="52">
        <v>136.95022049506301</v>
      </c>
      <c r="Z86" s="52">
        <v>139.15376934714058</v>
      </c>
      <c r="AA86" s="52">
        <v>127.98354728944123</v>
      </c>
      <c r="AB86" s="52">
        <v>123.91544354223355</v>
      </c>
      <c r="AC86" s="52">
        <v>114.18106508793412</v>
      </c>
      <c r="AD86" s="52">
        <v>125.17648680001486</v>
      </c>
      <c r="AE86" s="52">
        <v>140.66853178932027</v>
      </c>
      <c r="AF86" s="52">
        <v>147.77355587999446</v>
      </c>
      <c r="AG86" s="82"/>
      <c r="AH86" s="98">
        <f t="shared" si="17"/>
        <v>5.0508980226760383E-2</v>
      </c>
    </row>
    <row r="87" spans="1:34" x14ac:dyDescent="0.25">
      <c r="A87" s="46" t="s">
        <v>4</v>
      </c>
      <c r="B87" s="43">
        <f t="shared" ref="B87:AB87" si="22">SUM(B88:B92)</f>
        <v>3275.5688780136029</v>
      </c>
      <c r="C87" s="43">
        <f t="shared" si="22"/>
        <v>2962.9133103547001</v>
      </c>
      <c r="D87" s="43">
        <f t="shared" si="22"/>
        <v>2874.5353993642884</v>
      </c>
      <c r="E87" s="43">
        <f t="shared" si="22"/>
        <v>2839.8588451092205</v>
      </c>
      <c r="F87" s="43">
        <f t="shared" si="22"/>
        <v>3078.3155196736634</v>
      </c>
      <c r="G87" s="43">
        <f t="shared" si="22"/>
        <v>2992.0987061905053</v>
      </c>
      <c r="H87" s="43">
        <f t="shared" si="22"/>
        <v>3074.2723224371125</v>
      </c>
      <c r="I87" s="43">
        <f t="shared" si="22"/>
        <v>3403.6580244467773</v>
      </c>
      <c r="J87" s="43">
        <f t="shared" si="22"/>
        <v>3293.720556291963</v>
      </c>
      <c r="K87" s="43">
        <f t="shared" si="22"/>
        <v>3243.2826611682549</v>
      </c>
      <c r="L87" s="43">
        <f t="shared" si="22"/>
        <v>3790.6019096460254</v>
      </c>
      <c r="M87" s="43">
        <f t="shared" si="22"/>
        <v>3823.0505657163949</v>
      </c>
      <c r="N87" s="43">
        <f t="shared" si="22"/>
        <v>3304.9278777295694</v>
      </c>
      <c r="O87" s="43">
        <f t="shared" si="22"/>
        <v>2498.1550711418513</v>
      </c>
      <c r="P87" s="43">
        <f t="shared" si="22"/>
        <v>2669.772675838376</v>
      </c>
      <c r="Q87" s="43">
        <f t="shared" si="22"/>
        <v>212.05714337357412</v>
      </c>
      <c r="R87" s="43">
        <f t="shared" si="22"/>
        <v>174.29768179214528</v>
      </c>
      <c r="S87" s="43">
        <f t="shared" si="22"/>
        <v>189.16340599558629</v>
      </c>
      <c r="T87" s="43">
        <f t="shared" si="22"/>
        <v>173.12294242472416</v>
      </c>
      <c r="U87" s="43">
        <f t="shared" si="22"/>
        <v>175.69822200092705</v>
      </c>
      <c r="V87" s="43">
        <f t="shared" si="22"/>
        <v>168.8658487002059</v>
      </c>
      <c r="W87" s="43">
        <f t="shared" si="22"/>
        <v>170.0265207334885</v>
      </c>
      <c r="X87" s="43">
        <f t="shared" si="22"/>
        <v>173.18198777525117</v>
      </c>
      <c r="Y87" s="43">
        <f t="shared" si="22"/>
        <v>179.46946927828111</v>
      </c>
      <c r="Z87" s="43">
        <f t="shared" si="22"/>
        <v>175.02052686387179</v>
      </c>
      <c r="AA87" s="43">
        <f t="shared" si="22"/>
        <v>181.6593446709351</v>
      </c>
      <c r="AB87" s="43">
        <f t="shared" si="22"/>
        <v>186.88458317462516</v>
      </c>
      <c r="AC87" s="43">
        <f t="shared" ref="AC87" si="23">SUM(AC88:AC92)</f>
        <v>203.39225909347812</v>
      </c>
      <c r="AD87" s="43">
        <f t="shared" ref="AD87:AE87" si="24">SUM(AD88:AD92)</f>
        <v>205.03171462293272</v>
      </c>
      <c r="AE87" s="43">
        <f t="shared" si="24"/>
        <v>213.9009898932097</v>
      </c>
      <c r="AF87" s="43">
        <f t="shared" ref="AF87" si="25">SUM(AF88:AF92)</f>
        <v>205.65730690170477</v>
      </c>
      <c r="AG87" s="82"/>
      <c r="AH87" s="89">
        <f t="shared" si="17"/>
        <v>-3.853971407809096E-2</v>
      </c>
    </row>
    <row r="88" spans="1:34" outlineLevel="1" x14ac:dyDescent="0.25">
      <c r="A88" s="44" t="s">
        <v>20</v>
      </c>
      <c r="B88" s="52">
        <v>1116.7254085014333</v>
      </c>
      <c r="C88" s="52">
        <v>992.38939661731536</v>
      </c>
      <c r="D88" s="52">
        <v>932.96808506651939</v>
      </c>
      <c r="E88" s="52">
        <v>951.12593750870883</v>
      </c>
      <c r="F88" s="52">
        <v>1081.7022655246876</v>
      </c>
      <c r="G88" s="52">
        <v>1084.1810327260134</v>
      </c>
      <c r="H88" s="52">
        <v>1198.3870831754853</v>
      </c>
      <c r="I88" s="52">
        <v>1384.9248481927566</v>
      </c>
      <c r="J88" s="52">
        <v>1288.1260716317763</v>
      </c>
      <c r="K88" s="52">
        <v>1353.709634567598</v>
      </c>
      <c r="L88" s="52">
        <v>1908.7841314126661</v>
      </c>
      <c r="M88" s="52">
        <v>2061.4371933464076</v>
      </c>
      <c r="N88" s="52">
        <v>2063.3791229426015</v>
      </c>
      <c r="O88" s="52">
        <v>2342.3181160836975</v>
      </c>
      <c r="P88" s="52">
        <v>2507.0626593013171</v>
      </c>
      <c r="Q88" s="52">
        <v>-1.8884436408129659</v>
      </c>
      <c r="R88" s="52">
        <v>-1.9380486849968293E-2</v>
      </c>
      <c r="S88" s="52">
        <v>0</v>
      </c>
      <c r="T88" s="52">
        <v>-0.65223437260010542</v>
      </c>
      <c r="U88" s="52">
        <v>-2.9480599999942569E-2</v>
      </c>
      <c r="V88" s="52">
        <v>0</v>
      </c>
      <c r="W88" s="52">
        <v>0</v>
      </c>
      <c r="X88" s="52">
        <v>0</v>
      </c>
      <c r="Y88" s="52">
        <v>0</v>
      </c>
      <c r="Z88" s="52">
        <v>0</v>
      </c>
      <c r="AA88" s="52">
        <v>0</v>
      </c>
      <c r="AB88" s="52">
        <v>0</v>
      </c>
      <c r="AC88" s="52">
        <v>0</v>
      </c>
      <c r="AD88" s="52">
        <v>0</v>
      </c>
      <c r="AE88" s="52">
        <v>0</v>
      </c>
      <c r="AF88" s="52">
        <v>0</v>
      </c>
      <c r="AG88" s="82"/>
      <c r="AH88" s="98" t="e">
        <f t="shared" si="17"/>
        <v>#DIV/0!</v>
      </c>
    </row>
    <row r="89" spans="1:34" outlineLevel="1" x14ac:dyDescent="0.25">
      <c r="A89" s="44" t="s">
        <v>36</v>
      </c>
      <c r="B89" s="52">
        <v>1985.5534978391947</v>
      </c>
      <c r="C89" s="52">
        <v>1811.3149009289532</v>
      </c>
      <c r="D89" s="52">
        <v>1784.5598679642192</v>
      </c>
      <c r="E89" s="52">
        <v>1727.1851861620685</v>
      </c>
      <c r="F89" s="52">
        <v>1837.6240166776079</v>
      </c>
      <c r="G89" s="52">
        <v>1754.435682700223</v>
      </c>
      <c r="H89" s="52">
        <v>1703.8488518539398</v>
      </c>
      <c r="I89" s="52">
        <v>1854.1229536725268</v>
      </c>
      <c r="J89" s="52">
        <v>1839.8040564006601</v>
      </c>
      <c r="K89" s="52">
        <v>1723.8160338628056</v>
      </c>
      <c r="L89" s="52">
        <v>1663.2983634614227</v>
      </c>
      <c r="M89" s="52">
        <v>1602.9141868890472</v>
      </c>
      <c r="N89" s="52">
        <v>1091.7655638550139</v>
      </c>
      <c r="O89" s="52">
        <v>0.29746752765364803</v>
      </c>
      <c r="P89" s="52" t="s">
        <v>6</v>
      </c>
      <c r="Q89" s="52" t="s">
        <v>6</v>
      </c>
      <c r="R89" s="52" t="s">
        <v>6</v>
      </c>
      <c r="S89" s="52" t="s">
        <v>6</v>
      </c>
      <c r="T89" s="52" t="s">
        <v>6</v>
      </c>
      <c r="U89" s="52" t="s">
        <v>6</v>
      </c>
      <c r="V89" s="52" t="s">
        <v>6</v>
      </c>
      <c r="W89" s="52" t="s">
        <v>6</v>
      </c>
      <c r="X89" s="52" t="s">
        <v>6</v>
      </c>
      <c r="Y89" s="52" t="s">
        <v>6</v>
      </c>
      <c r="Z89" s="52" t="s">
        <v>6</v>
      </c>
      <c r="AA89" s="52" t="s">
        <v>6</v>
      </c>
      <c r="AB89" s="52" t="s">
        <v>6</v>
      </c>
      <c r="AC89" s="52" t="s">
        <v>6</v>
      </c>
      <c r="AD89" s="52" t="s">
        <v>6</v>
      </c>
      <c r="AE89" s="52" t="s">
        <v>6</v>
      </c>
      <c r="AF89" s="52" t="s">
        <v>6</v>
      </c>
      <c r="AG89" s="82"/>
      <c r="AH89" s="98"/>
    </row>
    <row r="90" spans="1:34" outlineLevel="1" x14ac:dyDescent="0.25">
      <c r="A90" s="44" t="s">
        <v>21</v>
      </c>
      <c r="B90" s="52">
        <v>26.080000000000002</v>
      </c>
      <c r="C90" s="52">
        <v>23.44</v>
      </c>
      <c r="D90" s="52">
        <v>20.56</v>
      </c>
      <c r="E90" s="52">
        <v>26.080000000000002</v>
      </c>
      <c r="F90" s="52">
        <v>21.28</v>
      </c>
      <c r="G90" s="52">
        <v>24.8</v>
      </c>
      <c r="H90" s="52">
        <v>27.28</v>
      </c>
      <c r="I90" s="52">
        <v>26.96</v>
      </c>
      <c r="J90" s="52">
        <v>28.64</v>
      </c>
      <c r="K90" s="52">
        <v>26.8</v>
      </c>
      <c r="L90" s="52">
        <v>28.8</v>
      </c>
      <c r="M90" s="52">
        <v>12</v>
      </c>
      <c r="N90" s="52" t="s">
        <v>6</v>
      </c>
      <c r="O90" s="52" t="s">
        <v>6</v>
      </c>
      <c r="P90" s="52" t="s">
        <v>6</v>
      </c>
      <c r="Q90" s="52" t="s">
        <v>6</v>
      </c>
      <c r="R90" s="52" t="s">
        <v>6</v>
      </c>
      <c r="S90" s="52" t="s">
        <v>6</v>
      </c>
      <c r="T90" s="52" t="s">
        <v>6</v>
      </c>
      <c r="U90" s="52" t="s">
        <v>6</v>
      </c>
      <c r="V90" s="52" t="s">
        <v>6</v>
      </c>
      <c r="W90" s="52" t="s">
        <v>6</v>
      </c>
      <c r="X90" s="52" t="s">
        <v>6</v>
      </c>
      <c r="Y90" s="52" t="s">
        <v>6</v>
      </c>
      <c r="Z90" s="52" t="s">
        <v>6</v>
      </c>
      <c r="AA90" s="52" t="s">
        <v>6</v>
      </c>
      <c r="AB90" s="52" t="s">
        <v>6</v>
      </c>
      <c r="AC90" s="52" t="s">
        <v>6</v>
      </c>
      <c r="AD90" s="52" t="s">
        <v>6</v>
      </c>
      <c r="AE90" s="52" t="s">
        <v>6</v>
      </c>
      <c r="AF90" s="52" t="s">
        <v>6</v>
      </c>
      <c r="AG90" s="82"/>
      <c r="AH90" s="98"/>
    </row>
    <row r="91" spans="1:34" outlineLevel="1" x14ac:dyDescent="0.25">
      <c r="A91" s="44" t="s">
        <v>37</v>
      </c>
      <c r="B91" s="52">
        <v>115.86811967297513</v>
      </c>
      <c r="C91" s="52">
        <v>104.2492548084314</v>
      </c>
      <c r="D91" s="52">
        <v>104.67021633354986</v>
      </c>
      <c r="E91" s="52">
        <v>103.51526743844289</v>
      </c>
      <c r="F91" s="52">
        <v>105.65129147136791</v>
      </c>
      <c r="G91" s="52">
        <v>96.486368764268263</v>
      </c>
      <c r="H91" s="52">
        <v>112.33905340768686</v>
      </c>
      <c r="I91" s="52">
        <v>104.89138058149354</v>
      </c>
      <c r="J91" s="52">
        <v>104.04471425952707</v>
      </c>
      <c r="K91" s="52">
        <v>105.50708873785116</v>
      </c>
      <c r="L91" s="52">
        <v>155.84128477193661</v>
      </c>
      <c r="M91" s="52">
        <v>112.30521748094046</v>
      </c>
      <c r="N91" s="52">
        <v>114.76342293195376</v>
      </c>
      <c r="O91" s="52">
        <v>119.95918153050032</v>
      </c>
      <c r="P91" s="52">
        <v>126.54592853705896</v>
      </c>
      <c r="Q91" s="52">
        <v>176.98941501438708</v>
      </c>
      <c r="R91" s="52">
        <v>136.47493627899527</v>
      </c>
      <c r="S91" s="52">
        <v>150.04375399558629</v>
      </c>
      <c r="T91" s="52">
        <v>133.67838279732425</v>
      </c>
      <c r="U91" s="52">
        <v>135.199106600927</v>
      </c>
      <c r="V91" s="52">
        <v>128.14593670020591</v>
      </c>
      <c r="W91" s="52">
        <v>129.12691473348852</v>
      </c>
      <c r="X91" s="52">
        <v>132.18851177525119</v>
      </c>
      <c r="Y91" s="52">
        <v>138.40715527828112</v>
      </c>
      <c r="Z91" s="52">
        <v>133.8107028638718</v>
      </c>
      <c r="AA91" s="52">
        <v>140.21886867093511</v>
      </c>
      <c r="AB91" s="52">
        <v>144.31351007462516</v>
      </c>
      <c r="AC91" s="52">
        <v>160.6181854134781</v>
      </c>
      <c r="AD91" s="52">
        <v>162.05464036293273</v>
      </c>
      <c r="AE91" s="52">
        <v>169.9027798932097</v>
      </c>
      <c r="AF91" s="52">
        <v>161.15935090170478</v>
      </c>
      <c r="AG91" s="82"/>
      <c r="AH91" s="98">
        <f t="shared" si="17"/>
        <v>-5.146136512304559E-2</v>
      </c>
    </row>
    <row r="92" spans="1:34" outlineLevel="1" x14ac:dyDescent="0.25">
      <c r="A92" s="44" t="s">
        <v>22</v>
      </c>
      <c r="B92" s="52">
        <v>31.341851999999999</v>
      </c>
      <c r="C92" s="52">
        <v>31.519757999999996</v>
      </c>
      <c r="D92" s="52">
        <v>31.777229999999999</v>
      </c>
      <c r="E92" s="52">
        <v>31.952453999999999</v>
      </c>
      <c r="F92" s="52">
        <v>32.057946000000001</v>
      </c>
      <c r="G92" s="52">
        <v>32.195622</v>
      </c>
      <c r="H92" s="52">
        <v>32.417333999999997</v>
      </c>
      <c r="I92" s="52">
        <v>32.758842000000001</v>
      </c>
      <c r="J92" s="52">
        <v>33.105713999999992</v>
      </c>
      <c r="K92" s="52">
        <v>33.449903999999997</v>
      </c>
      <c r="L92" s="52">
        <v>33.878130000000006</v>
      </c>
      <c r="M92" s="52">
        <v>34.393967999999994</v>
      </c>
      <c r="N92" s="52">
        <v>35.019767999999999</v>
      </c>
      <c r="O92" s="52">
        <v>35.580306</v>
      </c>
      <c r="P92" s="52">
        <v>36.164088</v>
      </c>
      <c r="Q92" s="52">
        <v>36.956172000000002</v>
      </c>
      <c r="R92" s="52">
        <v>37.842125999999993</v>
      </c>
      <c r="S92" s="52">
        <v>39.119652000000002</v>
      </c>
      <c r="T92" s="52">
        <v>40.096794000000003</v>
      </c>
      <c r="U92" s="52">
        <v>40.528595999999993</v>
      </c>
      <c r="V92" s="52">
        <v>40.719912000000008</v>
      </c>
      <c r="W92" s="52">
        <v>40.899605999999991</v>
      </c>
      <c r="X92" s="52">
        <v>40.993475999999994</v>
      </c>
      <c r="Y92" s="52">
        <v>41.062314000000001</v>
      </c>
      <c r="Z92" s="52">
        <v>41.209824000000005</v>
      </c>
      <c r="AA92" s="52">
        <v>41.440475999999997</v>
      </c>
      <c r="AB92" s="52">
        <v>42.571073099999992</v>
      </c>
      <c r="AC92" s="52">
        <v>42.774073680000001</v>
      </c>
      <c r="AD92" s="52">
        <v>42.977074260000002</v>
      </c>
      <c r="AE92" s="52">
        <v>43.998209999999993</v>
      </c>
      <c r="AF92" s="52">
        <v>44.497955999999995</v>
      </c>
      <c r="AG92" s="82"/>
      <c r="AH92" s="98">
        <f t="shared" si="17"/>
        <v>1.1358325713705214E-2</v>
      </c>
    </row>
    <row r="93" spans="1:34" x14ac:dyDescent="0.25">
      <c r="A93" s="46" t="s">
        <v>9</v>
      </c>
      <c r="B93" s="43">
        <v>34.591111871073778</v>
      </c>
      <c r="C93" s="43">
        <v>49.500497452363035</v>
      </c>
      <c r="D93" s="43">
        <v>64.409697447839392</v>
      </c>
      <c r="E93" s="43">
        <v>106.4251771817589</v>
      </c>
      <c r="F93" s="43">
        <v>149.55114964682372</v>
      </c>
      <c r="G93" s="43">
        <v>226.32569284457796</v>
      </c>
      <c r="H93" s="43">
        <v>326.19440166358964</v>
      </c>
      <c r="I93" s="43">
        <v>459.71553127864462</v>
      </c>
      <c r="J93" s="43">
        <v>373.29692450324723</v>
      </c>
      <c r="K93" s="43">
        <v>532.06751613494816</v>
      </c>
      <c r="L93" s="43">
        <v>768.65767343127561</v>
      </c>
      <c r="M93" s="43">
        <v>781.00136214903159</v>
      </c>
      <c r="N93" s="43">
        <v>771.76401108492939</v>
      </c>
      <c r="O93" s="43">
        <v>986.01183038363877</v>
      </c>
      <c r="P93" s="43">
        <v>999.80718796255712</v>
      </c>
      <c r="Q93" s="43">
        <v>1198.6189797854142</v>
      </c>
      <c r="R93" s="43">
        <v>1179.9367130079656</v>
      </c>
      <c r="S93" s="43">
        <v>1175.7771264908081</v>
      </c>
      <c r="T93" s="43">
        <v>1187.3197613184243</v>
      </c>
      <c r="U93" s="43">
        <v>1151.4174475688799</v>
      </c>
      <c r="V93" s="43">
        <v>1127.9723261023771</v>
      </c>
      <c r="W93" s="43">
        <v>1145.794165682079</v>
      </c>
      <c r="X93" s="43">
        <v>1122.8015580761621</v>
      </c>
      <c r="Y93" s="43">
        <v>1159.2023621788007</v>
      </c>
      <c r="Z93" s="43">
        <v>1225.6322472758648</v>
      </c>
      <c r="AA93" s="43">
        <v>1230.1172479939607</v>
      </c>
      <c r="AB93" s="43">
        <v>1313.5818166704403</v>
      </c>
      <c r="AC93" s="43">
        <v>1237.8261851196085</v>
      </c>
      <c r="AD93" s="43">
        <v>929.93499104624186</v>
      </c>
      <c r="AE93" s="43">
        <v>917.12032820382956</v>
      </c>
      <c r="AF93" s="43">
        <v>785.47905100685261</v>
      </c>
      <c r="AG93" s="82"/>
      <c r="AH93" s="89">
        <f t="shared" si="17"/>
        <v>-0.14353762875891649</v>
      </c>
    </row>
    <row r="94" spans="1:34" x14ac:dyDescent="0.25">
      <c r="A94" s="46" t="s">
        <v>1</v>
      </c>
      <c r="B94" s="43">
        <f t="shared" ref="B94:AB94" si="26">SUM(B95:B101)</f>
        <v>19332.737152602938</v>
      </c>
      <c r="C94" s="43">
        <f t="shared" si="26"/>
        <v>19542.368438104626</v>
      </c>
      <c r="D94" s="43">
        <f t="shared" si="26"/>
        <v>19663.237153650989</v>
      </c>
      <c r="E94" s="43">
        <f t="shared" si="26"/>
        <v>19986.356488686051</v>
      </c>
      <c r="F94" s="43">
        <f t="shared" si="26"/>
        <v>20276.756796210349</v>
      </c>
      <c r="G94" s="43">
        <f t="shared" si="26"/>
        <v>21034.713514523617</v>
      </c>
      <c r="H94" s="43">
        <f t="shared" si="26"/>
        <v>21300.922173076684</v>
      </c>
      <c r="I94" s="43">
        <f t="shared" si="26"/>
        <v>21472.878358901497</v>
      </c>
      <c r="J94" s="43">
        <f t="shared" si="26"/>
        <v>21995.031556314156</v>
      </c>
      <c r="K94" s="43">
        <f t="shared" si="26"/>
        <v>21759.644797815945</v>
      </c>
      <c r="L94" s="43">
        <f t="shared" si="26"/>
        <v>20937.722277985918</v>
      </c>
      <c r="M94" s="43">
        <f t="shared" si="26"/>
        <v>20714.025292201924</v>
      </c>
      <c r="N94" s="43">
        <f t="shared" si="26"/>
        <v>20480.3793885368</v>
      </c>
      <c r="O94" s="43">
        <f t="shared" si="26"/>
        <v>20839.74856750121</v>
      </c>
      <c r="P94" s="43">
        <f t="shared" si="26"/>
        <v>20469.62548958711</v>
      </c>
      <c r="Q94" s="43">
        <f t="shared" si="26"/>
        <v>20390.280473386007</v>
      </c>
      <c r="R94" s="43">
        <f t="shared" si="26"/>
        <v>20212.017892530625</v>
      </c>
      <c r="S94" s="43">
        <f t="shared" si="26"/>
        <v>19622.302485242777</v>
      </c>
      <c r="T94" s="43">
        <f t="shared" si="26"/>
        <v>19545.273925836413</v>
      </c>
      <c r="U94" s="43">
        <f t="shared" si="26"/>
        <v>19116.936821150804</v>
      </c>
      <c r="V94" s="43">
        <f t="shared" si="26"/>
        <v>19178.773045312253</v>
      </c>
      <c r="W94" s="43">
        <f t="shared" si="26"/>
        <v>18502.60349872</v>
      </c>
      <c r="X94" s="43">
        <f t="shared" si="26"/>
        <v>19284.490568109359</v>
      </c>
      <c r="Y94" s="43">
        <f t="shared" si="26"/>
        <v>20030.007560999824</v>
      </c>
      <c r="Z94" s="43">
        <f t="shared" si="26"/>
        <v>19484.181192647477</v>
      </c>
      <c r="AA94" s="43">
        <f t="shared" si="26"/>
        <v>19990.464276379349</v>
      </c>
      <c r="AB94" s="43">
        <f t="shared" si="26"/>
        <v>20500.157235194303</v>
      </c>
      <c r="AC94" s="43">
        <f t="shared" ref="AC94" si="27">SUM(AC95:AC101)</f>
        <v>21198.867117927839</v>
      </c>
      <c r="AD94" s="43">
        <f t="shared" ref="AD94:AE94" si="28">SUM(AD95:AD101)</f>
        <v>22037.153204312152</v>
      </c>
      <c r="AE94" s="43">
        <f t="shared" si="28"/>
        <v>21146.626079269743</v>
      </c>
      <c r="AF94" s="43">
        <f t="shared" ref="AF94" si="29">SUM(AF95:AF101)</f>
        <v>21432.321187320838</v>
      </c>
      <c r="AG94" s="82"/>
      <c r="AH94" s="89">
        <f t="shared" si="17"/>
        <v>1.3510198127121811E-2</v>
      </c>
    </row>
    <row r="95" spans="1:34" outlineLevel="1" x14ac:dyDescent="0.25">
      <c r="A95" s="44" t="s">
        <v>23</v>
      </c>
      <c r="B95" s="52">
        <v>10466.066693626075</v>
      </c>
      <c r="C95" s="52">
        <v>10660.547678512488</v>
      </c>
      <c r="D95" s="52">
        <v>10852.00217283778</v>
      </c>
      <c r="E95" s="52">
        <v>10942.326463158119</v>
      </c>
      <c r="F95" s="52">
        <v>10976.466639185966</v>
      </c>
      <c r="G95" s="52">
        <v>11085.93373541304</v>
      </c>
      <c r="H95" s="52">
        <v>11470.212074696638</v>
      </c>
      <c r="I95" s="52">
        <v>11811.870224809058</v>
      </c>
      <c r="J95" s="52">
        <v>12040.36882009474</v>
      </c>
      <c r="K95" s="52">
        <v>11742.651515125888</v>
      </c>
      <c r="L95" s="52">
        <v>11295.770135360593</v>
      </c>
      <c r="M95" s="52">
        <v>11308.710130901731</v>
      </c>
      <c r="N95" s="52">
        <v>11264.603627702762</v>
      </c>
      <c r="O95" s="52">
        <v>11302.743895659585</v>
      </c>
      <c r="P95" s="52">
        <v>11241.255673611189</v>
      </c>
      <c r="Q95" s="52">
        <v>11217.330901472804</v>
      </c>
      <c r="R95" s="52">
        <v>11304.710444586908</v>
      </c>
      <c r="S95" s="52">
        <v>10951.346415367289</v>
      </c>
      <c r="T95" s="52">
        <v>10964.90014598888</v>
      </c>
      <c r="U95" s="52">
        <v>10789.133150387202</v>
      </c>
      <c r="V95" s="52">
        <v>10554.669290296861</v>
      </c>
      <c r="W95" s="52">
        <v>10419.329881054276</v>
      </c>
      <c r="X95" s="52">
        <v>11043.027430425514</v>
      </c>
      <c r="Y95" s="52">
        <v>11144.523065171637</v>
      </c>
      <c r="Z95" s="52">
        <v>11063.691314453081</v>
      </c>
      <c r="AA95" s="52">
        <v>11463.65668811105</v>
      </c>
      <c r="AB95" s="52">
        <v>11789.939081336175</v>
      </c>
      <c r="AC95" s="52">
        <v>12182.619630922911</v>
      </c>
      <c r="AD95" s="52">
        <v>12467.057001502155</v>
      </c>
      <c r="AE95" s="52">
        <v>12147.932237567402</v>
      </c>
      <c r="AF95" s="52">
        <v>12313.368953670142</v>
      </c>
      <c r="AG95" s="82"/>
      <c r="AH95" s="98">
        <f t="shared" si="17"/>
        <v>1.3618508308033555E-2</v>
      </c>
    </row>
    <row r="96" spans="1:34" outlineLevel="1" x14ac:dyDescent="0.25">
      <c r="A96" s="44" t="s">
        <v>24</v>
      </c>
      <c r="B96" s="52">
        <v>1776.9849395881865</v>
      </c>
      <c r="C96" s="52">
        <v>1821.3098482588666</v>
      </c>
      <c r="D96" s="52">
        <v>1860.3951563954486</v>
      </c>
      <c r="E96" s="52">
        <v>1882.289227294074</v>
      </c>
      <c r="F96" s="52">
        <v>1884.1265823823196</v>
      </c>
      <c r="G96" s="52">
        <v>1897.0459522354363</v>
      </c>
      <c r="H96" s="52">
        <v>1981.1513786265098</v>
      </c>
      <c r="I96" s="52">
        <v>2041.7932964116767</v>
      </c>
      <c r="J96" s="52">
        <v>2090.0046405692069</v>
      </c>
      <c r="K96" s="52">
        <v>2031.1360568998134</v>
      </c>
      <c r="L96" s="52">
        <v>1954.7732833390669</v>
      </c>
      <c r="M96" s="52">
        <v>1978.2883766138416</v>
      </c>
      <c r="N96" s="52">
        <v>1979.3973810156904</v>
      </c>
      <c r="O96" s="52">
        <v>1968.8117708992922</v>
      </c>
      <c r="P96" s="52">
        <v>1944.5346554266166</v>
      </c>
      <c r="Q96" s="52">
        <v>1986.6503624951206</v>
      </c>
      <c r="R96" s="52">
        <v>2006.7494250291311</v>
      </c>
      <c r="S96" s="52">
        <v>1927.2638509100166</v>
      </c>
      <c r="T96" s="52">
        <v>1932.2348757648419</v>
      </c>
      <c r="U96" s="52">
        <v>1911.6224376361347</v>
      </c>
      <c r="V96" s="52">
        <v>1873.2620514350792</v>
      </c>
      <c r="W96" s="52">
        <v>1870.4371741129621</v>
      </c>
      <c r="X96" s="52">
        <v>2022.6982272723621</v>
      </c>
      <c r="Y96" s="52">
        <v>2029.4844815395031</v>
      </c>
      <c r="Z96" s="52">
        <v>1984.1180983009322</v>
      </c>
      <c r="AA96" s="52">
        <v>2067.650086272195</v>
      </c>
      <c r="AB96" s="52">
        <v>2127.9805885560245</v>
      </c>
      <c r="AC96" s="52">
        <v>2190.5341999953603</v>
      </c>
      <c r="AD96" s="52">
        <v>2261.2033664103274</v>
      </c>
      <c r="AE96" s="52">
        <v>2168.299073304825</v>
      </c>
      <c r="AF96" s="52">
        <v>2207.1221106414528</v>
      </c>
      <c r="AG96" s="82"/>
      <c r="AH96" s="98">
        <f t="shared" si="17"/>
        <v>1.7904835091524254E-2</v>
      </c>
    </row>
    <row r="97" spans="1:36" outlineLevel="1" x14ac:dyDescent="0.25">
      <c r="A97" s="44" t="s">
        <v>25</v>
      </c>
      <c r="B97" s="52">
        <v>5819.5067889488437</v>
      </c>
      <c r="C97" s="52">
        <v>5792.0859155982816</v>
      </c>
      <c r="D97" s="52">
        <v>5706.7923179254049</v>
      </c>
      <c r="E97" s="52">
        <v>5818.6473690526554</v>
      </c>
      <c r="F97" s="52">
        <v>6051.7326980561165</v>
      </c>
      <c r="G97" s="52">
        <v>6304.202761041036</v>
      </c>
      <c r="H97" s="52">
        <v>6331.6350913267906</v>
      </c>
      <c r="I97" s="52">
        <v>6154.2954543817686</v>
      </c>
      <c r="J97" s="52">
        <v>6499.391919623069</v>
      </c>
      <c r="K97" s="52">
        <v>6504.6286348527519</v>
      </c>
      <c r="L97" s="52">
        <v>6205.9497615360142</v>
      </c>
      <c r="M97" s="52">
        <v>5922.6402865016407</v>
      </c>
      <c r="N97" s="52">
        <v>5858.9861107412817</v>
      </c>
      <c r="O97" s="52">
        <v>6033.4206031430285</v>
      </c>
      <c r="P97" s="52">
        <v>5925.7912834900053</v>
      </c>
      <c r="Q97" s="52">
        <v>5760.1792581819464</v>
      </c>
      <c r="R97" s="52">
        <v>5537.2809735756819</v>
      </c>
      <c r="S97" s="52">
        <v>5327.2654450181872</v>
      </c>
      <c r="T97" s="52">
        <v>5276.1151516841446</v>
      </c>
      <c r="U97" s="52">
        <v>5126.2876135207116</v>
      </c>
      <c r="V97" s="52">
        <v>5394.9897775174759</v>
      </c>
      <c r="W97" s="52">
        <v>4996.8650927523213</v>
      </c>
      <c r="X97" s="52">
        <v>5185.2484792544656</v>
      </c>
      <c r="Y97" s="52">
        <v>5618.9369353762258</v>
      </c>
      <c r="Z97" s="52">
        <v>5382.1684234602881</v>
      </c>
      <c r="AA97" s="52">
        <v>5413.6925811306264</v>
      </c>
      <c r="AB97" s="52">
        <v>5469.0412946209763</v>
      </c>
      <c r="AC97" s="52">
        <v>5777.8364797799859</v>
      </c>
      <c r="AD97" s="52">
        <v>6078.7237439610726</v>
      </c>
      <c r="AE97" s="52">
        <v>5725.7049587003894</v>
      </c>
      <c r="AF97" s="52">
        <v>5753.4215692833195</v>
      </c>
      <c r="AG97" s="82"/>
      <c r="AH97" s="98">
        <f t="shared" si="17"/>
        <v>4.8407332866171968E-3</v>
      </c>
    </row>
    <row r="98" spans="1:36" outlineLevel="1" x14ac:dyDescent="0.25">
      <c r="A98" s="44" t="s">
        <v>26</v>
      </c>
      <c r="B98" s="52">
        <v>355.036</v>
      </c>
      <c r="C98" s="52">
        <v>315.14515999999998</v>
      </c>
      <c r="D98" s="52">
        <v>255.60083999999998</v>
      </c>
      <c r="E98" s="52">
        <v>357.2998</v>
      </c>
      <c r="F98" s="52">
        <v>269.64124000000004</v>
      </c>
      <c r="G98" s="52">
        <v>494.59520000000003</v>
      </c>
      <c r="H98" s="52">
        <v>484.03343999999993</v>
      </c>
      <c r="I98" s="52">
        <v>423.48680000000002</v>
      </c>
      <c r="J98" s="52">
        <v>305.58044000000001</v>
      </c>
      <c r="K98" s="52">
        <v>383.22723999999999</v>
      </c>
      <c r="L98" s="52">
        <v>366.38315999999998</v>
      </c>
      <c r="M98" s="52">
        <v>385.28247999999996</v>
      </c>
      <c r="N98" s="52">
        <v>273.89956000000001</v>
      </c>
      <c r="O98" s="52">
        <v>386.76</v>
      </c>
      <c r="P98" s="52">
        <v>240.79571999999996</v>
      </c>
      <c r="Q98" s="52">
        <v>266.73371999999995</v>
      </c>
      <c r="R98" s="52">
        <v>254.85636</v>
      </c>
      <c r="S98" s="52">
        <v>376.76671999999996</v>
      </c>
      <c r="T98" s="52">
        <v>262.20744000000002</v>
      </c>
      <c r="U98" s="52">
        <v>307.32239999999996</v>
      </c>
      <c r="V98" s="52">
        <v>427.93387999999993</v>
      </c>
      <c r="W98" s="52">
        <v>360.67856</v>
      </c>
      <c r="X98" s="52">
        <v>229.39619999999999</v>
      </c>
      <c r="Y98" s="52">
        <v>515.69275999999991</v>
      </c>
      <c r="Z98" s="52">
        <v>391.07495680000005</v>
      </c>
      <c r="AA98" s="52">
        <v>401.14668</v>
      </c>
      <c r="AB98" s="52">
        <v>433.59667999999999</v>
      </c>
      <c r="AC98" s="52">
        <v>332.74647999999996</v>
      </c>
      <c r="AD98" s="52">
        <v>461.05708000000004</v>
      </c>
      <c r="AE98" s="52">
        <v>343.90247759999994</v>
      </c>
      <c r="AF98" s="52">
        <v>399.48303999999996</v>
      </c>
      <c r="AG98" s="82"/>
      <c r="AH98" s="98">
        <f t="shared" si="17"/>
        <v>0.16161722005575929</v>
      </c>
    </row>
    <row r="99" spans="1:36" outlineLevel="1" x14ac:dyDescent="0.25">
      <c r="A99" s="44" t="s">
        <v>27</v>
      </c>
      <c r="B99" s="52">
        <v>96.677023188405784</v>
      </c>
      <c r="C99" s="52">
        <v>99.628382821946872</v>
      </c>
      <c r="D99" s="52">
        <v>118.08579710144927</v>
      </c>
      <c r="E99" s="52">
        <v>99.875217391304361</v>
      </c>
      <c r="F99" s="52">
        <v>98.719420289855051</v>
      </c>
      <c r="G99" s="52">
        <v>86.267101449275344</v>
      </c>
      <c r="H99" s="52">
        <v>87.18695652173912</v>
      </c>
      <c r="I99" s="52">
        <v>82.633913043478259</v>
      </c>
      <c r="J99" s="52">
        <v>95.371594202898564</v>
      </c>
      <c r="K99" s="52">
        <v>103.53391304347825</v>
      </c>
      <c r="L99" s="52">
        <v>91.8436231884058</v>
      </c>
      <c r="M99" s="52">
        <v>83.63666666666667</v>
      </c>
      <c r="N99" s="52">
        <v>80.805362318840594</v>
      </c>
      <c r="O99" s="52">
        <v>78.482608695652175</v>
      </c>
      <c r="P99" s="52">
        <v>66.857681159420295</v>
      </c>
      <c r="Q99" s="52">
        <v>60.814599999999999</v>
      </c>
      <c r="R99" s="52">
        <v>64.755533333333346</v>
      </c>
      <c r="S99" s="52">
        <v>50.899933333333344</v>
      </c>
      <c r="T99" s="52">
        <v>66.973133333333351</v>
      </c>
      <c r="U99" s="52">
        <v>89.020800000000008</v>
      </c>
      <c r="V99" s="52">
        <v>98.243200000000016</v>
      </c>
      <c r="W99" s="52">
        <v>70.265799999999999</v>
      </c>
      <c r="X99" s="52">
        <v>46.351066666666675</v>
      </c>
      <c r="Y99" s="52">
        <v>47.090266666666672</v>
      </c>
      <c r="Z99" s="52">
        <v>54.549733333333336</v>
      </c>
      <c r="AA99" s="52">
        <v>64.265666666666661</v>
      </c>
      <c r="AB99" s="52">
        <v>79.107600000000019</v>
      </c>
      <c r="AC99" s="52">
        <v>83.988666666666674</v>
      </c>
      <c r="AD99" s="52">
        <v>88.762666666666675</v>
      </c>
      <c r="AE99" s="52">
        <v>91.980533333333341</v>
      </c>
      <c r="AF99" s="52">
        <v>106.46753333333334</v>
      </c>
      <c r="AG99" s="82"/>
      <c r="AH99" s="98">
        <f t="shared" si="17"/>
        <v>0.15750071754313225</v>
      </c>
    </row>
    <row r="100" spans="1:36" outlineLevel="1" x14ac:dyDescent="0.25">
      <c r="A100" s="44" t="s">
        <v>40</v>
      </c>
      <c r="B100" s="52">
        <v>730.61939279182468</v>
      </c>
      <c r="C100" s="52">
        <v>758.72013866843315</v>
      </c>
      <c r="D100" s="52">
        <v>769.25791837216161</v>
      </c>
      <c r="E100" s="52">
        <v>772.77051160673761</v>
      </c>
      <c r="F100" s="52">
        <v>878.14830864402018</v>
      </c>
      <c r="G100" s="52">
        <v>1008.1142583233349</v>
      </c>
      <c r="H100" s="52">
        <v>811.40903718707443</v>
      </c>
      <c r="I100" s="52">
        <v>839.50978306368313</v>
      </c>
      <c r="J100" s="52">
        <v>832.4845965945309</v>
      </c>
      <c r="K100" s="52">
        <v>878.14830864402018</v>
      </c>
      <c r="L100" s="52">
        <v>909.76164775520476</v>
      </c>
      <c r="M100" s="52">
        <v>920.29942745893288</v>
      </c>
      <c r="N100" s="52">
        <v>923.81202069350911</v>
      </c>
      <c r="O100" s="52">
        <v>927.324613928085</v>
      </c>
      <c r="P100" s="52">
        <v>888.68608834774818</v>
      </c>
      <c r="Q100" s="52">
        <v>953.62749060348006</v>
      </c>
      <c r="R100" s="52">
        <v>914.19429367682551</v>
      </c>
      <c r="S100" s="52">
        <v>868.019536051518</v>
      </c>
      <c r="T100" s="52">
        <v>939.19130712314029</v>
      </c>
      <c r="U100" s="52">
        <v>796.63204249312673</v>
      </c>
      <c r="V100" s="52">
        <v>753.49453684533717</v>
      </c>
      <c r="W100" s="52">
        <v>721.92632113105401</v>
      </c>
      <c r="X100" s="52">
        <v>687.91593425507278</v>
      </c>
      <c r="Y100" s="52">
        <v>596.5524000497054</v>
      </c>
      <c r="Z100" s="52">
        <v>534.51960686279415</v>
      </c>
      <c r="AA100" s="52">
        <v>514.94152107200102</v>
      </c>
      <c r="AB100" s="52">
        <v>540.70349683170355</v>
      </c>
      <c r="AC100" s="52">
        <v>560.3426889086461</v>
      </c>
      <c r="AD100" s="52">
        <v>595.84193604631332</v>
      </c>
      <c r="AE100" s="52">
        <v>595.84193604631332</v>
      </c>
      <c r="AF100" s="52">
        <v>595.84193604631332</v>
      </c>
      <c r="AG100" s="82"/>
      <c r="AH100" s="98">
        <f t="shared" si="17"/>
        <v>0</v>
      </c>
    </row>
    <row r="101" spans="1:36" outlineLevel="1" x14ac:dyDescent="0.25">
      <c r="A101" s="44" t="s">
        <v>11</v>
      </c>
      <c r="B101" s="52">
        <v>87.84631445959856</v>
      </c>
      <c r="C101" s="52">
        <v>94.931314244610022</v>
      </c>
      <c r="D101" s="52">
        <v>101.10295101874873</v>
      </c>
      <c r="E101" s="52">
        <v>113.14790018316168</v>
      </c>
      <c r="F101" s="52">
        <v>117.92190765207233</v>
      </c>
      <c r="G101" s="52">
        <v>158.5545060614925</v>
      </c>
      <c r="H101" s="52">
        <v>135.29419471793358</v>
      </c>
      <c r="I101" s="52">
        <v>119.28888719183486</v>
      </c>
      <c r="J101" s="52">
        <v>131.82954522971028</v>
      </c>
      <c r="K101" s="52">
        <v>116.31912924999497</v>
      </c>
      <c r="L101" s="52">
        <v>113.24066680663736</v>
      </c>
      <c r="M101" s="52">
        <v>115.16792405910972</v>
      </c>
      <c r="N101" s="52">
        <v>98.875326064714159</v>
      </c>
      <c r="O101" s="52">
        <v>142.20507517556814</v>
      </c>
      <c r="P101" s="52">
        <v>161.70438755213033</v>
      </c>
      <c r="Q101" s="52">
        <v>144.9441406326537</v>
      </c>
      <c r="R101" s="52">
        <v>129.47086232874588</v>
      </c>
      <c r="S101" s="52">
        <v>120.74058456243515</v>
      </c>
      <c r="T101" s="52">
        <v>103.65187194207424</v>
      </c>
      <c r="U101" s="52">
        <v>96.918377113630726</v>
      </c>
      <c r="V101" s="52">
        <v>76.18030921750001</v>
      </c>
      <c r="W101" s="52">
        <v>63.100669669385354</v>
      </c>
      <c r="X101" s="52">
        <v>69.853230235278772</v>
      </c>
      <c r="Y101" s="52">
        <v>77.727652196083937</v>
      </c>
      <c r="Z101" s="52">
        <v>74.059059437047864</v>
      </c>
      <c r="AA101" s="52">
        <v>65.111053126810788</v>
      </c>
      <c r="AB101" s="52">
        <v>59.788493849428193</v>
      </c>
      <c r="AC101" s="52">
        <v>70.798971654263383</v>
      </c>
      <c r="AD101" s="52">
        <v>84.507409725619482</v>
      </c>
      <c r="AE101" s="52">
        <v>72.96486271748347</v>
      </c>
      <c r="AF101" s="52">
        <v>56.616044346278031</v>
      </c>
      <c r="AG101" s="82"/>
      <c r="AH101" s="98">
        <f t="shared" si="17"/>
        <v>-0.22406426548772246</v>
      </c>
    </row>
    <row r="102" spans="1:36" x14ac:dyDescent="0.25">
      <c r="A102" s="46" t="s">
        <v>2</v>
      </c>
      <c r="B102" s="43">
        <f t="shared" ref="B102:AB102" si="30">SUM(B103:B106)</f>
        <v>1552.053617690967</v>
      </c>
      <c r="C102" s="43">
        <f t="shared" si="30"/>
        <v>1632.811365232481</v>
      </c>
      <c r="D102" s="43">
        <f t="shared" si="30"/>
        <v>1698.2299225574204</v>
      </c>
      <c r="E102" s="43">
        <f t="shared" si="30"/>
        <v>1748.2816571592587</v>
      </c>
      <c r="F102" s="43">
        <f t="shared" si="30"/>
        <v>1792.8493340275654</v>
      </c>
      <c r="G102" s="43">
        <f t="shared" si="30"/>
        <v>1829.1780952628817</v>
      </c>
      <c r="H102" s="43">
        <f t="shared" si="30"/>
        <v>1708.4830322402095</v>
      </c>
      <c r="I102" s="43">
        <f t="shared" si="30"/>
        <v>1432.6262505012096</v>
      </c>
      <c r="J102" s="43">
        <f t="shared" si="30"/>
        <v>1475.5765436871579</v>
      </c>
      <c r="K102" s="43">
        <f t="shared" si="30"/>
        <v>1480.7046945341845</v>
      </c>
      <c r="L102" s="43">
        <f t="shared" si="30"/>
        <v>1492.7703645905121</v>
      </c>
      <c r="M102" s="43">
        <f t="shared" si="30"/>
        <v>1605.3489199626401</v>
      </c>
      <c r="N102" s="43">
        <f t="shared" si="30"/>
        <v>1710.2325565770898</v>
      </c>
      <c r="O102" s="43">
        <f t="shared" si="30"/>
        <v>1765.4681984593717</v>
      </c>
      <c r="P102" s="43">
        <f t="shared" si="30"/>
        <v>1485.1035878384707</v>
      </c>
      <c r="Q102" s="43">
        <f t="shared" si="30"/>
        <v>1291.9683880384277</v>
      </c>
      <c r="R102" s="43">
        <f t="shared" si="30"/>
        <v>1328.1757520911428</v>
      </c>
      <c r="S102" s="43">
        <f t="shared" si="30"/>
        <v>848.8355258913881</v>
      </c>
      <c r="T102" s="43">
        <f t="shared" si="30"/>
        <v>693.80354289533193</v>
      </c>
      <c r="U102" s="43">
        <f t="shared" si="30"/>
        <v>521.64707443401562</v>
      </c>
      <c r="V102" s="43">
        <f t="shared" si="30"/>
        <v>531.37075488942594</v>
      </c>
      <c r="W102" s="43">
        <f t="shared" si="30"/>
        <v>621.94477695799128</v>
      </c>
      <c r="X102" s="43">
        <f t="shared" si="30"/>
        <v>539.44025016647788</v>
      </c>
      <c r="Y102" s="43">
        <f t="shared" si="30"/>
        <v>695.5092855761319</v>
      </c>
      <c r="Z102" s="43">
        <f t="shared" si="30"/>
        <v>884.83622863772075</v>
      </c>
      <c r="AA102" s="43">
        <f t="shared" si="30"/>
        <v>955.92318827431404</v>
      </c>
      <c r="AB102" s="43">
        <f t="shared" si="30"/>
        <v>969.59876258359964</v>
      </c>
      <c r="AC102" s="43">
        <f t="shared" ref="AC102" si="31">SUM(AC103:AC106)</f>
        <v>944.44506751343567</v>
      </c>
      <c r="AD102" s="43">
        <f t="shared" ref="AD102:AE102" si="32">SUM(AD103:AD106)</f>
        <v>914.63328013670116</v>
      </c>
      <c r="AE102" s="43">
        <f t="shared" si="32"/>
        <v>914.39377350998336</v>
      </c>
      <c r="AF102" s="43">
        <f t="shared" ref="AF102" si="33">SUM(AF103:AF106)</f>
        <v>906.70888674548132</v>
      </c>
      <c r="AG102" s="82"/>
      <c r="AH102" s="89">
        <f t="shared" si="17"/>
        <v>-8.4043515902376548E-3</v>
      </c>
    </row>
    <row r="103" spans="1:36" outlineLevel="1" x14ac:dyDescent="0.25">
      <c r="A103" s="44" t="s">
        <v>28</v>
      </c>
      <c r="B103" s="52">
        <v>1318.0750046457997</v>
      </c>
      <c r="C103" s="52">
        <v>1398.5762396203297</v>
      </c>
      <c r="D103" s="52">
        <v>1461.4329391711981</v>
      </c>
      <c r="E103" s="52">
        <v>1510.5881268151277</v>
      </c>
      <c r="F103" s="52">
        <v>1556.0660070268186</v>
      </c>
      <c r="G103" s="52">
        <v>1592.759090270677</v>
      </c>
      <c r="H103" s="52">
        <v>1471.8696106900711</v>
      </c>
      <c r="I103" s="52">
        <v>1212.7245603159163</v>
      </c>
      <c r="J103" s="52">
        <v>1263.4259964598352</v>
      </c>
      <c r="K103" s="52">
        <v>1261.2873970377811</v>
      </c>
      <c r="L103" s="52">
        <v>1268.1637358600644</v>
      </c>
      <c r="M103" s="52">
        <v>1364.4710203505406</v>
      </c>
      <c r="N103" s="52">
        <v>1437.6433897413656</v>
      </c>
      <c r="O103" s="52">
        <v>1457.1351738766384</v>
      </c>
      <c r="P103" s="52">
        <v>1190.8522842044661</v>
      </c>
      <c r="Q103" s="52">
        <v>1006.9985553870778</v>
      </c>
      <c r="R103" s="52">
        <v>1049.2955470508382</v>
      </c>
      <c r="S103" s="52">
        <v>615.99279973624357</v>
      </c>
      <c r="T103" s="52">
        <v>463.84204329766396</v>
      </c>
      <c r="U103" s="52">
        <v>284.8049081264104</v>
      </c>
      <c r="V103" s="52">
        <v>278.64650733286254</v>
      </c>
      <c r="W103" s="52">
        <v>381.56113356609893</v>
      </c>
      <c r="X103" s="52">
        <v>302.79154765173917</v>
      </c>
      <c r="Y103" s="52">
        <v>460.96994317368154</v>
      </c>
      <c r="Z103" s="52">
        <v>648.10107072438586</v>
      </c>
      <c r="AA103" s="52">
        <v>726.92670538507707</v>
      </c>
      <c r="AB103" s="52">
        <v>749.56085926208709</v>
      </c>
      <c r="AC103" s="52">
        <v>717.90523816711902</v>
      </c>
      <c r="AD103" s="52">
        <v>692.70934488966407</v>
      </c>
      <c r="AE103" s="52">
        <v>676.8773309683836</v>
      </c>
      <c r="AF103" s="52">
        <v>667.93610829460567</v>
      </c>
      <c r="AG103" s="82"/>
      <c r="AH103" s="98">
        <f t="shared" si="17"/>
        <v>-1.3209517093719255E-2</v>
      </c>
    </row>
    <row r="104" spans="1:36" outlineLevel="1" x14ac:dyDescent="0.25">
      <c r="A104" s="44" t="s">
        <v>29</v>
      </c>
      <c r="B104" s="52">
        <v>0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2">
        <v>3.8134041600000002</v>
      </c>
      <c r="N104" s="52">
        <v>5.8339097599999992</v>
      </c>
      <c r="O104" s="52">
        <v>8.11426816</v>
      </c>
      <c r="P104" s="52">
        <v>8.5036185599999996</v>
      </c>
      <c r="Q104" s="52">
        <v>13.767910399999996</v>
      </c>
      <c r="R104" s="52">
        <v>13.70170368</v>
      </c>
      <c r="S104" s="52">
        <v>12.484254719999999</v>
      </c>
      <c r="T104" s="52">
        <v>16.44053504</v>
      </c>
      <c r="U104" s="52">
        <v>21.072775680000003</v>
      </c>
      <c r="V104" s="52">
        <v>46.173183999999999</v>
      </c>
      <c r="W104" s="52">
        <v>52.424744959999998</v>
      </c>
      <c r="X104" s="52">
        <v>44.81869056</v>
      </c>
      <c r="Y104" s="52">
        <v>46.481920000000002</v>
      </c>
      <c r="Z104" s="52">
        <v>47.38835064006679</v>
      </c>
      <c r="AA104" s="52">
        <v>38.280618933290398</v>
      </c>
      <c r="AB104" s="52">
        <v>43.129970603455334</v>
      </c>
      <c r="AC104" s="52">
        <v>45.165985978158091</v>
      </c>
      <c r="AD104" s="52">
        <v>44.36626007576254</v>
      </c>
      <c r="AE104" s="52">
        <v>47.979658988396324</v>
      </c>
      <c r="AF104" s="52">
        <v>47.979658988396324</v>
      </c>
      <c r="AG104" s="82"/>
      <c r="AH104" s="98">
        <f t="shared" si="17"/>
        <v>0</v>
      </c>
    </row>
    <row r="105" spans="1:36" outlineLevel="1" x14ac:dyDescent="0.25">
      <c r="A105" s="44" t="s">
        <v>30</v>
      </c>
      <c r="B105" s="52">
        <v>97.736151786130407</v>
      </c>
      <c r="C105" s="52">
        <v>97.882200732675685</v>
      </c>
      <c r="D105" s="52">
        <v>98.661941870663441</v>
      </c>
      <c r="E105" s="52">
        <v>99.468783822381241</v>
      </c>
      <c r="F105" s="52">
        <v>100.12485467596191</v>
      </c>
      <c r="G105" s="52">
        <v>100.58957019165693</v>
      </c>
      <c r="H105" s="52">
        <v>100.60733564856253</v>
      </c>
      <c r="I105" s="52">
        <v>84.715535539400037</v>
      </c>
      <c r="J105" s="52">
        <v>66.672424749708611</v>
      </c>
      <c r="K105" s="52">
        <v>74.517421147256428</v>
      </c>
      <c r="L105" s="52">
        <v>79.509677802036677</v>
      </c>
      <c r="M105" s="52">
        <v>88.680468027773983</v>
      </c>
      <c r="N105" s="52">
        <v>114.68022125461587</v>
      </c>
      <c r="O105" s="52">
        <v>161.65310805525169</v>
      </c>
      <c r="P105" s="52">
        <v>149.25923145124156</v>
      </c>
      <c r="Q105" s="52">
        <v>132.47789078977468</v>
      </c>
      <c r="R105" s="52">
        <v>130.08429556349773</v>
      </c>
      <c r="S105" s="52">
        <v>84.018016119658313</v>
      </c>
      <c r="T105" s="52">
        <v>69.062305825140754</v>
      </c>
      <c r="U105" s="52">
        <v>70.554009255619121</v>
      </c>
      <c r="V105" s="52">
        <v>62.094445437770631</v>
      </c>
      <c r="W105" s="52">
        <v>44.997079427955953</v>
      </c>
      <c r="X105" s="52">
        <v>48.316555502888967</v>
      </c>
      <c r="Y105" s="52">
        <v>45.162599811442291</v>
      </c>
      <c r="Z105" s="52">
        <v>41.683204244454295</v>
      </c>
      <c r="AA105" s="52">
        <v>42.425007001546405</v>
      </c>
      <c r="AB105" s="52">
        <v>25.043533748889661</v>
      </c>
      <c r="AC105" s="52">
        <v>27.463704720515366</v>
      </c>
      <c r="AD105" s="52">
        <v>23.906869479934141</v>
      </c>
      <c r="AE105" s="52">
        <v>32.534923891422274</v>
      </c>
      <c r="AF105" s="52">
        <v>30.590626812918373</v>
      </c>
      <c r="AG105" s="82"/>
      <c r="AH105" s="98">
        <f t="shared" si="17"/>
        <v>-5.9760308184292649E-2</v>
      </c>
    </row>
    <row r="106" spans="1:36" outlineLevel="1" x14ac:dyDescent="0.25">
      <c r="A106" s="44" t="s">
        <v>38</v>
      </c>
      <c r="B106" s="52">
        <v>136.24246125903687</v>
      </c>
      <c r="C106" s="52">
        <v>136.35292487947538</v>
      </c>
      <c r="D106" s="52">
        <v>138.1350415155589</v>
      </c>
      <c r="E106" s="52">
        <v>138.22474652174972</v>
      </c>
      <c r="F106" s="52">
        <v>136.65847232478484</v>
      </c>
      <c r="G106" s="52">
        <v>135.82943480054763</v>
      </c>
      <c r="H106" s="52">
        <v>136.00608590157566</v>
      </c>
      <c r="I106" s="52">
        <v>135.18615464589334</v>
      </c>
      <c r="J106" s="52">
        <v>145.47812247761419</v>
      </c>
      <c r="K106" s="52">
        <v>144.89987634914675</v>
      </c>
      <c r="L106" s="52">
        <v>145.09695092841093</v>
      </c>
      <c r="M106" s="52">
        <v>148.38402742432575</v>
      </c>
      <c r="N106" s="52">
        <v>152.07503582110829</v>
      </c>
      <c r="O106" s="52">
        <v>138.56564836748166</v>
      </c>
      <c r="P106" s="52">
        <v>136.48845362276316</v>
      </c>
      <c r="Q106" s="52">
        <v>138.72403146157541</v>
      </c>
      <c r="R106" s="52">
        <v>135.0942057968067</v>
      </c>
      <c r="S106" s="52">
        <v>136.34045531548622</v>
      </c>
      <c r="T106" s="52">
        <v>144.45865873252731</v>
      </c>
      <c r="U106" s="52">
        <v>145.21538137198615</v>
      </c>
      <c r="V106" s="52">
        <v>144.45661811879282</v>
      </c>
      <c r="W106" s="52">
        <v>142.9618190039364</v>
      </c>
      <c r="X106" s="52">
        <v>143.51345645184983</v>
      </c>
      <c r="Y106" s="52">
        <v>142.89482259100808</v>
      </c>
      <c r="Z106" s="52">
        <v>147.66360302881384</v>
      </c>
      <c r="AA106" s="52">
        <v>148.29085695440011</v>
      </c>
      <c r="AB106" s="52">
        <v>151.86439896916747</v>
      </c>
      <c r="AC106" s="52">
        <v>153.91013864764318</v>
      </c>
      <c r="AD106" s="52">
        <v>153.65080569134039</v>
      </c>
      <c r="AE106" s="52">
        <v>157.0018596617812</v>
      </c>
      <c r="AF106" s="52">
        <v>160.20249264956098</v>
      </c>
      <c r="AG106" s="82"/>
      <c r="AH106" s="98">
        <f t="shared" si="17"/>
        <v>2.0385955903163805E-2</v>
      </c>
    </row>
    <row r="107" spans="1:36" x14ac:dyDescent="0.25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84"/>
      <c r="AH107" s="97"/>
    </row>
    <row r="108" spans="1:36" x14ac:dyDescent="0.25">
      <c r="A108" s="49" t="s">
        <v>43</v>
      </c>
      <c r="B108" s="50">
        <f>'NEW Summary 1990-2020 GHG'!B38-'NON-ETS &amp; ETS'!B38</f>
        <v>54400.172120798044</v>
      </c>
      <c r="C108" s="50">
        <f>'NEW Summary 1990-2020 GHG'!C38-'NON-ETS &amp; ETS'!C38</f>
        <v>55210.126051099192</v>
      </c>
      <c r="D108" s="50">
        <f>'NEW Summary 1990-2020 GHG'!D38-'NON-ETS &amp; ETS'!D38</f>
        <v>55196.411527973469</v>
      </c>
      <c r="E108" s="50">
        <f>'NEW Summary 1990-2020 GHG'!E38-'NON-ETS &amp; ETS'!E38</f>
        <v>55739.812721300317</v>
      </c>
      <c r="F108" s="50">
        <f>'NEW Summary 1990-2020 GHG'!F38-'NON-ETS &amp; ETS'!F38</f>
        <v>57214.918046698622</v>
      </c>
      <c r="G108" s="50">
        <f>'NEW Summary 1990-2020 GHG'!G38-'NON-ETS &amp; ETS'!G38</f>
        <v>58740.733780696486</v>
      </c>
      <c r="H108" s="50">
        <f>'NEW Summary 1990-2020 GHG'!H38-'NON-ETS &amp; ETS'!H38</f>
        <v>60904.604528772892</v>
      </c>
      <c r="I108" s="50">
        <f>'NEW Summary 1990-2020 GHG'!I38-'NON-ETS &amp; ETS'!I38</f>
        <v>62360.944893711145</v>
      </c>
      <c r="J108" s="50">
        <f>'NEW Summary 1990-2020 GHG'!J38-'NON-ETS &amp; ETS'!J38</f>
        <v>64942.228020926035</v>
      </c>
      <c r="K108" s="50">
        <f>'NEW Summary 1990-2020 GHG'!K38-'NON-ETS &amp; ETS'!K38</f>
        <v>66202.645534245748</v>
      </c>
      <c r="L108" s="50">
        <f>'NEW Summary 1990-2020 GHG'!L38-'NON-ETS &amp; ETS'!L38</f>
        <v>68458.484455268044</v>
      </c>
      <c r="M108" s="50">
        <f>'NEW Summary 1990-2020 GHG'!M38-'NON-ETS &amp; ETS'!M38</f>
        <v>70487.55983583846</v>
      </c>
      <c r="N108" s="50">
        <f>'NEW Summary 1990-2020 GHG'!N38-'NON-ETS &amp; ETS'!N38</f>
        <v>68623.654506271952</v>
      </c>
      <c r="O108" s="50">
        <f>'NEW Summary 1990-2020 GHG'!O38-'NON-ETS &amp; ETS'!O38</f>
        <v>69033.777144647102</v>
      </c>
      <c r="P108" s="50">
        <f>'NEW Summary 1990-2020 GHG'!P38-'NON-ETS &amp; ETS'!P38</f>
        <v>68386.060126336699</v>
      </c>
      <c r="Q108" s="50">
        <f>'NEW Summary 1990-2020 GHG'!Q38-'NON-ETS &amp; ETS'!Q38</f>
        <v>47867.855265753591</v>
      </c>
      <c r="R108" s="50">
        <f>'NEW Summary 1990-2020 GHG'!R38-'NON-ETS &amp; ETS'!R38</f>
        <v>47918.13644162118</v>
      </c>
      <c r="S108" s="50">
        <f>'NEW Summary 1990-2020 GHG'!S38-'NON-ETS &amp; ETS'!S38</f>
        <v>47346.603226091327</v>
      </c>
      <c r="T108" s="50">
        <f>'NEW Summary 1990-2020 GHG'!T38-'NON-ETS &amp; ETS'!T38</f>
        <v>47742.999302803844</v>
      </c>
      <c r="U108" s="50">
        <f>'NEW Summary 1990-2020 GHG'!U38-'NON-ETS &amp; ETS'!U38</f>
        <v>45139.607378215485</v>
      </c>
      <c r="V108" s="50">
        <f>'NEW Summary 1990-2020 GHG'!V38-'NON-ETS &amp; ETS'!V38</f>
        <v>44594.626579389871</v>
      </c>
      <c r="W108" s="50">
        <f>'NEW Summary 1990-2020 GHG'!W38-'NON-ETS &amp; ETS'!W38</f>
        <v>41991.5559951424</v>
      </c>
      <c r="X108" s="50">
        <f>'NEW Summary 1990-2020 GHG'!X38-'NON-ETS &amp; ETS'!X38</f>
        <v>41914.829310041401</v>
      </c>
      <c r="Y108" s="50">
        <f>'NEW Summary 1990-2020 GHG'!Y38-'NON-ETS &amp; ETS'!Y38</f>
        <v>42844.689160360533</v>
      </c>
      <c r="Z108" s="50">
        <f>'NEW Summary 1990-2020 GHG'!Z38-'NON-ETS &amp; ETS'!Z38</f>
        <v>42022.098721116054</v>
      </c>
      <c r="AA108" s="50">
        <f>'NEW Summary 1990-2020 GHG'!AA38-'NON-ETS &amp; ETS'!AA38</f>
        <v>43619.904248772276</v>
      </c>
      <c r="AB108" s="50">
        <f>'NEW Summary 1990-2020 GHG'!AB38-'NON-ETS &amp; ETS'!AB38</f>
        <v>44951.05078905655</v>
      </c>
      <c r="AC108" s="50">
        <f>'NEW Summary 1990-2020 GHG'!AC38-'NON-ETS &amp; ETS'!AC38</f>
        <v>45140.815960168184</v>
      </c>
      <c r="AD108" s="50">
        <f>'NEW Summary 1990-2020 GHG'!AD38-'NON-ETS &amp; ETS'!AD38</f>
        <v>46801.406050987571</v>
      </c>
      <c r="AE108" s="50">
        <f>'NEW Summary 1990-2020 GHG'!AE38-'NON-ETS &amp; ETS'!AE38</f>
        <v>45661.869333261166</v>
      </c>
      <c r="AF108" s="50">
        <f>'NEW Summary 1990-2020 GHG'!AF38-'NON-ETS &amp; ETS'!AF38</f>
        <v>44389.126320925097</v>
      </c>
      <c r="AG108" s="85"/>
      <c r="AH108" s="89">
        <f t="shared" si="17"/>
        <v>-2.7873213053259138E-2</v>
      </c>
      <c r="AI108" s="36">
        <f>(AF108-AA108)/AA108</f>
        <v>1.7634657512446777E-2</v>
      </c>
      <c r="AJ108" s="88"/>
    </row>
    <row r="109" spans="1:36" x14ac:dyDescent="0.25"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8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NEW Summary 1990-2020 GHG</vt:lpstr>
      <vt:lpstr>NEW Summary 1990-2020 CO2</vt:lpstr>
      <vt:lpstr>NEW Summary 1990-2020 CH4</vt:lpstr>
      <vt:lpstr>NEW Summary 1990-2020 N2O</vt:lpstr>
      <vt:lpstr>NON-ETS &amp; ETS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Duffy</dc:creator>
  <cp:lastModifiedBy>Paul Duffy</cp:lastModifiedBy>
  <cp:lastPrinted>2017-12-04T15:41:11Z</cp:lastPrinted>
  <dcterms:created xsi:type="dcterms:W3CDTF">2007-03-12T10:16:39Z</dcterms:created>
  <dcterms:modified xsi:type="dcterms:W3CDTF">2021-10-21T09:19:54Z</dcterms:modified>
</cp:coreProperties>
</file>