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8data\Outputs\EU MM Decision\15th Jan Submission\Provisional Inventory\"/>
    </mc:Choice>
  </mc:AlternateContent>
  <xr:revisionPtr revIDLastSave="0" documentId="13_ncr:1_{B1535914-1BCE-4039-82C8-E3CA64A2CF4E}" xr6:coauthVersionLast="36" xr6:coauthVersionMax="36" xr10:uidLastSave="{00000000-0000-0000-0000-000000000000}"/>
  <bookViews>
    <workbookView xWindow="0" yWindow="0" windowWidth="28800" windowHeight="11385" activeTab="4" xr2:uid="{1530D524-B4BF-42FB-98A2-3202CC9F58A4}"/>
  </bookViews>
  <sheets>
    <sheet name="NEW Summary 1990-2018 GHG" sheetId="1" r:id="rId1"/>
    <sheet name="NEW Summary 1990-2018 CO2" sheetId="2" r:id="rId2"/>
    <sheet name="NEW Summary 1990-2018 CH4" sheetId="3" r:id="rId3"/>
    <sheet name="NEW Summary 1990-2018 N2O" sheetId="4" r:id="rId4"/>
    <sheet name="NON-ETS &amp; ETS" sheetId="5" r:id="rId5"/>
  </sheets>
  <definedNames>
    <definedName name="_xlnm._FilterDatabase" localSheetId="0" hidden="1">'NEW Summary 1990-2018 GHG'!$N$114:$P$114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2" i="5" l="1"/>
  <c r="AF2" i="4"/>
  <c r="AF38" i="2"/>
  <c r="AF35" i="2"/>
  <c r="AF32" i="2"/>
  <c r="AF29" i="2"/>
  <c r="AF30" i="2"/>
  <c r="AF31" i="2"/>
  <c r="AF28" i="2"/>
  <c r="AF24" i="2"/>
  <c r="AF21" i="2"/>
  <c r="AF18" i="2"/>
  <c r="AF17" i="2"/>
  <c r="AF13" i="2"/>
  <c r="AF14" i="2"/>
  <c r="AF15" i="2"/>
  <c r="AF16" i="2"/>
  <c r="AF12" i="2"/>
  <c r="AF8" i="2"/>
  <c r="AF9" i="2"/>
  <c r="AF10" i="2"/>
  <c r="AF11" i="2"/>
  <c r="AF7" i="2"/>
  <c r="AF6" i="2"/>
  <c r="AF4" i="2"/>
  <c r="AF5" i="2"/>
  <c r="AF3" i="2"/>
  <c r="AF2" i="2"/>
  <c r="V96" i="5" l="1"/>
  <c r="L88" i="5"/>
  <c r="AD86" i="5"/>
  <c r="I79" i="5"/>
  <c r="E77" i="5"/>
  <c r="N76" i="5"/>
  <c r="AB17" i="5"/>
  <c r="Z17" i="5"/>
  <c r="X17" i="5"/>
  <c r="V17" i="5"/>
  <c r="T17" i="5"/>
  <c r="R17" i="5"/>
  <c r="AC17" i="5"/>
  <c r="AA17" i="5"/>
  <c r="Y17" i="5"/>
  <c r="W17" i="5"/>
  <c r="U17" i="5"/>
  <c r="S17" i="5"/>
  <c r="Q17" i="5"/>
  <c r="AF16" i="5"/>
  <c r="U11" i="5"/>
  <c r="T11" i="5"/>
  <c r="Q11" i="5"/>
  <c r="AB11" i="5"/>
  <c r="X11" i="5"/>
  <c r="W11" i="5"/>
  <c r="V11" i="5"/>
  <c r="S11" i="5"/>
  <c r="R11" i="5"/>
  <c r="AF9" i="5"/>
  <c r="AF8" i="5"/>
  <c r="AF5" i="5"/>
  <c r="AB2" i="5"/>
  <c r="Z2" i="5"/>
  <c r="X2" i="5"/>
  <c r="V2" i="5"/>
  <c r="T2" i="5"/>
  <c r="R2" i="5"/>
  <c r="AC2" i="5"/>
  <c r="AA2" i="5"/>
  <c r="Y2" i="5"/>
  <c r="W2" i="5"/>
  <c r="U2" i="5"/>
  <c r="S2" i="5"/>
  <c r="Q2" i="5"/>
  <c r="AH36" i="4"/>
  <c r="AB32" i="4"/>
  <c r="Z32" i="4"/>
  <c r="V32" i="4"/>
  <c r="T32" i="4"/>
  <c r="R32" i="4"/>
  <c r="P32" i="4"/>
  <c r="N32" i="4"/>
  <c r="L32" i="4"/>
  <c r="J32" i="4"/>
  <c r="F32" i="4"/>
  <c r="D32" i="4"/>
  <c r="B32" i="4"/>
  <c r="AA32" i="4"/>
  <c r="Y32" i="4"/>
  <c r="W32" i="4"/>
  <c r="U32" i="4"/>
  <c r="S32" i="4"/>
  <c r="Q32" i="4"/>
  <c r="O32" i="4"/>
  <c r="M32" i="4"/>
  <c r="K32" i="4"/>
  <c r="I32" i="4"/>
  <c r="G32" i="4"/>
  <c r="E32" i="4"/>
  <c r="C32" i="4"/>
  <c r="AF34" i="4"/>
  <c r="AI33" i="4"/>
  <c r="X32" i="4"/>
  <c r="H32" i="4"/>
  <c r="AH31" i="4"/>
  <c r="AF31" i="4"/>
  <c r="W24" i="4"/>
  <c r="O24" i="4"/>
  <c r="G24" i="4"/>
  <c r="AF30" i="4"/>
  <c r="AI30" i="4"/>
  <c r="AI29" i="4"/>
  <c r="AI28" i="4"/>
  <c r="AH27" i="4"/>
  <c r="AI27" i="4"/>
  <c r="AI26" i="4"/>
  <c r="AF26" i="4"/>
  <c r="AB24" i="4"/>
  <c r="X24" i="4"/>
  <c r="T24" i="4"/>
  <c r="P24" i="4"/>
  <c r="L24" i="4"/>
  <c r="H24" i="4"/>
  <c r="D24" i="4"/>
  <c r="AI25" i="4"/>
  <c r="AC24" i="4"/>
  <c r="AA24" i="4"/>
  <c r="Y24" i="4"/>
  <c r="U24" i="4"/>
  <c r="S24" i="4"/>
  <c r="Q24" i="4"/>
  <c r="M24" i="4"/>
  <c r="K24" i="4"/>
  <c r="I24" i="4"/>
  <c r="E24" i="4"/>
  <c r="C24" i="4"/>
  <c r="AI23" i="4"/>
  <c r="AH23" i="4"/>
  <c r="AF22" i="4"/>
  <c r="AI22" i="4"/>
  <c r="AH22" i="4"/>
  <c r="X17" i="4"/>
  <c r="H17" i="4"/>
  <c r="AI21" i="4"/>
  <c r="AI20" i="4"/>
  <c r="AI19" i="4"/>
  <c r="AF19" i="4"/>
  <c r="Z17" i="4"/>
  <c r="V17" i="4"/>
  <c r="U17" i="4"/>
  <c r="R17" i="4"/>
  <c r="P17" i="4"/>
  <c r="N17" i="4"/>
  <c r="M17" i="4"/>
  <c r="J17" i="4"/>
  <c r="F17" i="4"/>
  <c r="E17" i="4"/>
  <c r="B17" i="4"/>
  <c r="AI18" i="4"/>
  <c r="AB17" i="4"/>
  <c r="AA17" i="4"/>
  <c r="Y17" i="4"/>
  <c r="W17" i="4"/>
  <c r="T17" i="4"/>
  <c r="S17" i="4"/>
  <c r="Q17" i="4"/>
  <c r="O17" i="4"/>
  <c r="L17" i="4"/>
  <c r="K17" i="4"/>
  <c r="I17" i="4"/>
  <c r="G17" i="4"/>
  <c r="D17" i="4"/>
  <c r="C17" i="4"/>
  <c r="AI16" i="4"/>
  <c r="AF16" i="4"/>
  <c r="AH16" i="4"/>
  <c r="AI15" i="4"/>
  <c r="AI14" i="4"/>
  <c r="AF14" i="4"/>
  <c r="AF13" i="4"/>
  <c r="AF12" i="4"/>
  <c r="AC11" i="4"/>
  <c r="AA11" i="4"/>
  <c r="Y11" i="4"/>
  <c r="W11" i="4"/>
  <c r="U11" i="4"/>
  <c r="S11" i="4"/>
  <c r="Q11" i="4"/>
  <c r="O11" i="4"/>
  <c r="M11" i="4"/>
  <c r="K11" i="4"/>
  <c r="I11" i="4"/>
  <c r="G11" i="4"/>
  <c r="E11" i="4"/>
  <c r="C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  <c r="D11" i="4"/>
  <c r="B11" i="4"/>
  <c r="AH10" i="4"/>
  <c r="AF8" i="4"/>
  <c r="AI8" i="4"/>
  <c r="AH8" i="4"/>
  <c r="AI7" i="4"/>
  <c r="AF7" i="4"/>
  <c r="AH6" i="4"/>
  <c r="AI6" i="4"/>
  <c r="AF5" i="4"/>
  <c r="AF4" i="4"/>
  <c r="AC2" i="4"/>
  <c r="AA2" i="4"/>
  <c r="AA38" i="4" s="1"/>
  <c r="Y2" i="4"/>
  <c r="Y38" i="4" s="1"/>
  <c r="U2" i="4"/>
  <c r="U38" i="4" s="1"/>
  <c r="S2" i="4"/>
  <c r="S38" i="4" s="1"/>
  <c r="Q2" i="4"/>
  <c r="Q38" i="4" s="1"/>
  <c r="M2" i="4"/>
  <c r="M38" i="4" s="1"/>
  <c r="K2" i="4"/>
  <c r="K38" i="4" s="1"/>
  <c r="I2" i="4"/>
  <c r="I38" i="4" s="1"/>
  <c r="E2" i="4"/>
  <c r="E38" i="4" s="1"/>
  <c r="C2" i="4"/>
  <c r="C38" i="4" s="1"/>
  <c r="AI3" i="4"/>
  <c r="AB2" i="4"/>
  <c r="Z2" i="4"/>
  <c r="X2" i="4"/>
  <c r="V2" i="4"/>
  <c r="T2" i="4"/>
  <c r="R2" i="4"/>
  <c r="P2" i="4"/>
  <c r="N2" i="4"/>
  <c r="L2" i="4"/>
  <c r="J2" i="4"/>
  <c r="H2" i="4"/>
  <c r="F2" i="4"/>
  <c r="D2" i="4"/>
  <c r="B2" i="4"/>
  <c r="W2" i="4"/>
  <c r="W38" i="4" s="1"/>
  <c r="O2" i="4"/>
  <c r="O38" i="4" s="1"/>
  <c r="G2" i="4"/>
  <c r="G38" i="4" s="1"/>
  <c r="P38" i="3"/>
  <c r="AF36" i="3"/>
  <c r="AH36" i="3"/>
  <c r="AI35" i="3"/>
  <c r="AA32" i="3"/>
  <c r="Y32" i="3"/>
  <c r="W32" i="3"/>
  <c r="U32" i="3"/>
  <c r="S32" i="3"/>
  <c r="Q32" i="3"/>
  <c r="O32" i="3"/>
  <c r="M32" i="3"/>
  <c r="K32" i="3"/>
  <c r="I32" i="3"/>
  <c r="G32" i="3"/>
  <c r="E32" i="3"/>
  <c r="C32" i="3"/>
  <c r="AI33" i="3"/>
  <c r="AB32" i="3"/>
  <c r="Z32" i="3"/>
  <c r="X32" i="3"/>
  <c r="V32" i="3"/>
  <c r="T32" i="3"/>
  <c r="R32" i="3"/>
  <c r="P32" i="3"/>
  <c r="N32" i="3"/>
  <c r="L32" i="3"/>
  <c r="J32" i="3"/>
  <c r="H32" i="3"/>
  <c r="F32" i="3"/>
  <c r="D32" i="3"/>
  <c r="B32" i="3"/>
  <c r="AF31" i="3"/>
  <c r="AH30" i="3"/>
  <c r="AI30" i="3"/>
  <c r="AI26" i="3"/>
  <c r="AF26" i="3"/>
  <c r="AH25" i="3"/>
  <c r="AI25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C24" i="3"/>
  <c r="AF25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B24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F16" i="3"/>
  <c r="AH16" i="3"/>
  <c r="N11" i="3"/>
  <c r="AH14" i="3"/>
  <c r="AB11" i="3"/>
  <c r="X11" i="3"/>
  <c r="X38" i="3" s="1"/>
  <c r="T11" i="3"/>
  <c r="P11" i="3"/>
  <c r="L11" i="3"/>
  <c r="H11" i="3"/>
  <c r="F11" i="3"/>
  <c r="D11" i="3"/>
  <c r="AA11" i="3"/>
  <c r="Y11" i="3"/>
  <c r="W11" i="3"/>
  <c r="U11" i="3"/>
  <c r="S11" i="3"/>
  <c r="Q11" i="3"/>
  <c r="O11" i="3"/>
  <c r="M11" i="3"/>
  <c r="K11" i="3"/>
  <c r="I11" i="3"/>
  <c r="G11" i="3"/>
  <c r="E11" i="3"/>
  <c r="C11" i="3"/>
  <c r="AF12" i="3"/>
  <c r="AD11" i="3"/>
  <c r="V11" i="3"/>
  <c r="AF9" i="3"/>
  <c r="AH9" i="3"/>
  <c r="AF7" i="3"/>
  <c r="AI7" i="3"/>
  <c r="AH7" i="3"/>
  <c r="AI6" i="3"/>
  <c r="AF6" i="3"/>
  <c r="AH5" i="3"/>
  <c r="AF5" i="3"/>
  <c r="AF4" i="3"/>
  <c r="AH3" i="3"/>
  <c r="AI3" i="3"/>
  <c r="AC2" i="3"/>
  <c r="AA2" i="3"/>
  <c r="Y2" i="3"/>
  <c r="W2" i="3"/>
  <c r="U2" i="3"/>
  <c r="S2" i="3"/>
  <c r="Q2" i="3"/>
  <c r="O2" i="3"/>
  <c r="M2" i="3"/>
  <c r="K2" i="3"/>
  <c r="I2" i="3"/>
  <c r="G2" i="3"/>
  <c r="E2" i="3"/>
  <c r="C2" i="3"/>
  <c r="AI2" i="3"/>
  <c r="AF2" i="3"/>
  <c r="AD2" i="3"/>
  <c r="AB2" i="3"/>
  <c r="AB38" i="3" s="1"/>
  <c r="Z2" i="3"/>
  <c r="X2" i="3"/>
  <c r="V2" i="3"/>
  <c r="T2" i="3"/>
  <c r="T38" i="3" s="1"/>
  <c r="R2" i="3"/>
  <c r="P2" i="3"/>
  <c r="N2" i="3"/>
  <c r="L2" i="3"/>
  <c r="L38" i="3" s="1"/>
  <c r="J2" i="3"/>
  <c r="H2" i="3"/>
  <c r="H38" i="3" s="1"/>
  <c r="F2" i="3"/>
  <c r="D2" i="3"/>
  <c r="D38" i="3" s="1"/>
  <c r="B2" i="3"/>
  <c r="U38" i="2"/>
  <c r="I38" i="2"/>
  <c r="AI36" i="2"/>
  <c r="AB32" i="2"/>
  <c r="Z32" i="2"/>
  <c r="X32" i="2"/>
  <c r="V32" i="2"/>
  <c r="T32" i="2"/>
  <c r="R32" i="2"/>
  <c r="P32" i="2"/>
  <c r="N32" i="2"/>
  <c r="L32" i="2"/>
  <c r="J32" i="2"/>
  <c r="H32" i="2"/>
  <c r="F32" i="2"/>
  <c r="D32" i="2"/>
  <c r="B32" i="2"/>
  <c r="AI34" i="2"/>
  <c r="AI33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AI31" i="2"/>
  <c r="AI29" i="2"/>
  <c r="AB24" i="2"/>
  <c r="Z24" i="2"/>
  <c r="X24" i="2"/>
  <c r="V24" i="2"/>
  <c r="T24" i="2"/>
  <c r="R24" i="2"/>
  <c r="N24" i="2"/>
  <c r="L24" i="2"/>
  <c r="J24" i="2"/>
  <c r="H24" i="2"/>
  <c r="F24" i="2"/>
  <c r="D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AI27" i="2"/>
  <c r="AI26" i="2"/>
  <c r="AI25" i="2"/>
  <c r="P24" i="2"/>
  <c r="AI22" i="2"/>
  <c r="AH21" i="2"/>
  <c r="AI21" i="2"/>
  <c r="AH18" i="2"/>
  <c r="AI18" i="2"/>
  <c r="AA17" i="2"/>
  <c r="Y17" i="2"/>
  <c r="W17" i="2"/>
  <c r="U17" i="2"/>
  <c r="S17" i="2"/>
  <c r="Q17" i="2"/>
  <c r="O17" i="2"/>
  <c r="M17" i="2"/>
  <c r="K17" i="2"/>
  <c r="I17" i="2"/>
  <c r="G17" i="2"/>
  <c r="E17" i="2"/>
  <c r="C17" i="2"/>
  <c r="AD17" i="2"/>
  <c r="AB17" i="2"/>
  <c r="Z17" i="2"/>
  <c r="X17" i="2"/>
  <c r="V17" i="2"/>
  <c r="T17" i="2"/>
  <c r="R17" i="2"/>
  <c r="P17" i="2"/>
  <c r="N17" i="2"/>
  <c r="L17" i="2"/>
  <c r="J17" i="2"/>
  <c r="H17" i="2"/>
  <c r="F17" i="2"/>
  <c r="D17" i="2"/>
  <c r="B17" i="2"/>
  <c r="AH16" i="2"/>
  <c r="AI16" i="2"/>
  <c r="AI15" i="2"/>
  <c r="AH14" i="2"/>
  <c r="AI14" i="2"/>
  <c r="AH12" i="2"/>
  <c r="AD12" i="5"/>
  <c r="AB12" i="5"/>
  <c r="Z12" i="5"/>
  <c r="Z11" i="5" s="1"/>
  <c r="W11" i="2"/>
  <c r="U11" i="2"/>
  <c r="S11" i="2"/>
  <c r="Q11" i="2"/>
  <c r="O11" i="2"/>
  <c r="M11" i="2"/>
  <c r="K11" i="2"/>
  <c r="I11" i="2"/>
  <c r="G11" i="2"/>
  <c r="E11" i="2"/>
  <c r="C11" i="2"/>
  <c r="AD11" i="2"/>
  <c r="AB11" i="2"/>
  <c r="Z11" i="2"/>
  <c r="X11" i="2"/>
  <c r="V11" i="2"/>
  <c r="T11" i="2"/>
  <c r="R11" i="2"/>
  <c r="P11" i="2"/>
  <c r="N11" i="2"/>
  <c r="L11" i="2"/>
  <c r="J11" i="2"/>
  <c r="H11" i="2"/>
  <c r="F11" i="2"/>
  <c r="D11" i="2"/>
  <c r="B11" i="2"/>
  <c r="AH10" i="2"/>
  <c r="AI10" i="2"/>
  <c r="AI9" i="2"/>
  <c r="AH8" i="2"/>
  <c r="AI8" i="2"/>
  <c r="AH6" i="2"/>
  <c r="AI6" i="2"/>
  <c r="AI5" i="2"/>
  <c r="AH4" i="2"/>
  <c r="AI4" i="2"/>
  <c r="AB2" i="2"/>
  <c r="X2" i="2"/>
  <c r="U2" i="2"/>
  <c r="T2" i="2"/>
  <c r="Q2" i="2"/>
  <c r="Q38" i="2" s="1"/>
  <c r="P2" i="2"/>
  <c r="L2" i="2"/>
  <c r="I2" i="2"/>
  <c r="H2" i="2"/>
  <c r="D2" i="2"/>
  <c r="AD2" i="2"/>
  <c r="AC2" i="2"/>
  <c r="AA2" i="2"/>
  <c r="Z2" i="2"/>
  <c r="Z38" i="2" s="1"/>
  <c r="Y2" i="2"/>
  <c r="W2" i="2"/>
  <c r="W38" i="2" s="1"/>
  <c r="V2" i="2"/>
  <c r="S2" i="2"/>
  <c r="R2" i="2"/>
  <c r="R38" i="2" s="1"/>
  <c r="O2" i="2"/>
  <c r="N2" i="2"/>
  <c r="M2" i="2"/>
  <c r="M38" i="2" s="1"/>
  <c r="K2" i="2"/>
  <c r="K38" i="2" s="1"/>
  <c r="J2" i="2"/>
  <c r="J38" i="2" s="1"/>
  <c r="G2" i="2"/>
  <c r="F2" i="2"/>
  <c r="E2" i="2"/>
  <c r="E38" i="2" s="1"/>
  <c r="C2" i="2"/>
  <c r="B2" i="2"/>
  <c r="AF36" i="1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D105" i="5"/>
  <c r="AC105" i="5"/>
  <c r="AB105" i="5"/>
  <c r="Z105" i="5"/>
  <c r="Y105" i="5"/>
  <c r="X105" i="5"/>
  <c r="W105" i="5"/>
  <c r="V105" i="5"/>
  <c r="U105" i="5"/>
  <c r="T105" i="5"/>
  <c r="S105" i="5"/>
  <c r="R105" i="5"/>
  <c r="Q105" i="5"/>
  <c r="P105" i="5"/>
  <c r="N105" i="5"/>
  <c r="M105" i="5"/>
  <c r="L105" i="5"/>
  <c r="J105" i="5"/>
  <c r="I105" i="5"/>
  <c r="H105" i="5"/>
  <c r="G105" i="5"/>
  <c r="F105" i="5"/>
  <c r="E105" i="5"/>
  <c r="D105" i="5"/>
  <c r="C105" i="5"/>
  <c r="B105" i="5"/>
  <c r="AC104" i="5"/>
  <c r="AB104" i="5"/>
  <c r="AA104" i="5"/>
  <c r="Y104" i="5"/>
  <c r="X104" i="5"/>
  <c r="W104" i="5"/>
  <c r="U104" i="5"/>
  <c r="T104" i="5"/>
  <c r="S104" i="5"/>
  <c r="R104" i="5"/>
  <c r="Q104" i="5"/>
  <c r="P104" i="5"/>
  <c r="O104" i="5"/>
  <c r="N104" i="5"/>
  <c r="M104" i="5"/>
  <c r="L104" i="5"/>
  <c r="K104" i="5"/>
  <c r="I104" i="5"/>
  <c r="H104" i="5"/>
  <c r="G104" i="5"/>
  <c r="E104" i="5"/>
  <c r="D104" i="5"/>
  <c r="C104" i="5"/>
  <c r="B104" i="5"/>
  <c r="AI33" i="1"/>
  <c r="AK33" i="1" s="1"/>
  <c r="AF33" i="1"/>
  <c r="AC103" i="5"/>
  <c r="AB103" i="5"/>
  <c r="AB102" i="5" s="1"/>
  <c r="AA103" i="5"/>
  <c r="Z103" i="5"/>
  <c r="Y103" i="5"/>
  <c r="X103" i="5"/>
  <c r="X102" i="5" s="1"/>
  <c r="W103" i="5"/>
  <c r="V103" i="5"/>
  <c r="U103" i="5"/>
  <c r="S103" i="5"/>
  <c r="R103" i="5"/>
  <c r="O103" i="5"/>
  <c r="N103" i="5"/>
  <c r="L103" i="5"/>
  <c r="L102" i="5" s="1"/>
  <c r="K103" i="5"/>
  <c r="J103" i="5"/>
  <c r="H103" i="5"/>
  <c r="H102" i="5" s="1"/>
  <c r="G103" i="5"/>
  <c r="F103" i="5"/>
  <c r="C103" i="5"/>
  <c r="B103" i="5"/>
  <c r="W32" i="1"/>
  <c r="N32" i="1"/>
  <c r="L32" i="1"/>
  <c r="C32" i="1"/>
  <c r="B32" i="1"/>
  <c r="AF31" i="1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H30" i="1"/>
  <c r="AF30" i="1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I29" i="1"/>
  <c r="AK29" i="1" s="1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F28" i="1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I27" i="1"/>
  <c r="AK27" i="1" s="1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F26" i="1"/>
  <c r="AD96" i="5"/>
  <c r="AC96" i="5"/>
  <c r="AB96" i="5"/>
  <c r="AA96" i="5"/>
  <c r="Z96" i="5"/>
  <c r="Y96" i="5"/>
  <c r="X96" i="5"/>
  <c r="W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C95" i="5"/>
  <c r="AB95" i="5"/>
  <c r="Y95" i="5"/>
  <c r="X95" i="5"/>
  <c r="U95" i="5"/>
  <c r="T95" i="5"/>
  <c r="Q95" i="5"/>
  <c r="P95" i="5"/>
  <c r="M95" i="5"/>
  <c r="L95" i="5"/>
  <c r="I95" i="5"/>
  <c r="H95" i="5"/>
  <c r="E95" i="5"/>
  <c r="D95" i="5"/>
  <c r="AB24" i="1"/>
  <c r="Y24" i="1"/>
  <c r="T24" i="1"/>
  <c r="Q24" i="1"/>
  <c r="L24" i="1"/>
  <c r="I24" i="1"/>
  <c r="D24" i="1"/>
  <c r="AB93" i="5"/>
  <c r="Y93" i="5"/>
  <c r="V93" i="5"/>
  <c r="T93" i="5"/>
  <c r="Q93" i="5"/>
  <c r="L93" i="5"/>
  <c r="I93" i="5"/>
  <c r="D93" i="5"/>
  <c r="AH22" i="1"/>
  <c r="AF22" i="1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I21" i="1"/>
  <c r="AK21" i="1" s="1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K20" i="1"/>
  <c r="M90" i="5"/>
  <c r="L90" i="5"/>
  <c r="K90" i="5"/>
  <c r="J90" i="5"/>
  <c r="I90" i="5"/>
  <c r="H90" i="5"/>
  <c r="G90" i="5"/>
  <c r="F90" i="5"/>
  <c r="E90" i="5"/>
  <c r="D90" i="5"/>
  <c r="C90" i="5"/>
  <c r="B90" i="5"/>
  <c r="AK19" i="1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I18" i="1"/>
  <c r="AK18" i="1" s="1"/>
  <c r="AB88" i="5"/>
  <c r="AA88" i="5"/>
  <c r="X88" i="5"/>
  <c r="W88" i="5"/>
  <c r="T88" i="5"/>
  <c r="S88" i="5"/>
  <c r="P88" i="5"/>
  <c r="O88" i="5"/>
  <c r="K88" i="5"/>
  <c r="H88" i="5"/>
  <c r="G88" i="5"/>
  <c r="D88" i="5"/>
  <c r="C88" i="5"/>
  <c r="AA17" i="1"/>
  <c r="X17" i="1"/>
  <c r="W17" i="1"/>
  <c r="S17" i="1"/>
  <c r="P17" i="1"/>
  <c r="O17" i="1"/>
  <c r="K17" i="1"/>
  <c r="H17" i="1"/>
  <c r="G17" i="1"/>
  <c r="C17" i="1"/>
  <c r="AI16" i="1"/>
  <c r="AK16" i="1" s="1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15" i="1"/>
  <c r="AD85" i="5"/>
  <c r="AF85" i="5" s="1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I14" i="1"/>
  <c r="AK14" i="1" s="1"/>
  <c r="AH14" i="1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F13" i="1"/>
  <c r="AD83" i="5"/>
  <c r="AF83" i="5" s="1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I12" i="1"/>
  <c r="AK12" i="1" s="1"/>
  <c r="AB82" i="5"/>
  <c r="X82" i="5"/>
  <c r="W82" i="5"/>
  <c r="V11" i="1"/>
  <c r="T82" i="5"/>
  <c r="S82" i="5"/>
  <c r="P82" i="5"/>
  <c r="O82" i="5"/>
  <c r="L82" i="5"/>
  <c r="K82" i="5"/>
  <c r="H82" i="5"/>
  <c r="G82" i="5"/>
  <c r="D82" i="5"/>
  <c r="C82" i="5"/>
  <c r="AB11" i="1"/>
  <c r="T11" i="1"/>
  <c r="L11" i="1"/>
  <c r="D11" i="1"/>
  <c r="W80" i="5"/>
  <c r="O80" i="5"/>
  <c r="G80" i="5"/>
  <c r="E80" i="5"/>
  <c r="AF9" i="1"/>
  <c r="AD79" i="5"/>
  <c r="AB79" i="5"/>
  <c r="V79" i="5"/>
  <c r="N79" i="5"/>
  <c r="F79" i="5"/>
  <c r="AF7" i="1"/>
  <c r="AH7" i="1"/>
  <c r="Z77" i="5"/>
  <c r="R77" i="5"/>
  <c r="J77" i="5"/>
  <c r="G77" i="5"/>
  <c r="B77" i="5"/>
  <c r="AI6" i="1"/>
  <c r="AK6" i="1" s="1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M76" i="5"/>
  <c r="L76" i="5"/>
  <c r="K76" i="5"/>
  <c r="J76" i="5"/>
  <c r="I76" i="5"/>
  <c r="H76" i="5"/>
  <c r="G76" i="5"/>
  <c r="F76" i="5"/>
  <c r="E76" i="5"/>
  <c r="D76" i="5"/>
  <c r="C76" i="5"/>
  <c r="B76" i="5"/>
  <c r="AF5" i="1"/>
  <c r="AD75" i="5"/>
  <c r="AF75" i="5" s="1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I4" i="1"/>
  <c r="AK4" i="1" s="1"/>
  <c r="AH4" i="1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F3" i="1"/>
  <c r="AD73" i="5"/>
  <c r="Z73" i="5"/>
  <c r="V73" i="5"/>
  <c r="S2" i="1"/>
  <c r="R73" i="5"/>
  <c r="N73" i="5"/>
  <c r="M73" i="5"/>
  <c r="J73" i="5"/>
  <c r="I73" i="5"/>
  <c r="F73" i="5"/>
  <c r="E73" i="5"/>
  <c r="B73" i="5"/>
  <c r="AD2" i="1"/>
  <c r="Y2" i="1"/>
  <c r="V2" i="1"/>
  <c r="Q2" i="1"/>
  <c r="N2" i="1"/>
  <c r="I2" i="1"/>
  <c r="F2" i="1"/>
  <c r="G73" i="5" l="1"/>
  <c r="G72" i="5" s="1"/>
  <c r="G2" i="1"/>
  <c r="K73" i="5"/>
  <c r="K72" i="5" s="1"/>
  <c r="K2" i="1"/>
  <c r="O73" i="5"/>
  <c r="O72" i="5" s="1"/>
  <c r="O2" i="1"/>
  <c r="W73" i="5"/>
  <c r="W72" i="5" s="1"/>
  <c r="W2" i="1"/>
  <c r="I78" i="5"/>
  <c r="Q78" i="5"/>
  <c r="Y78" i="5"/>
  <c r="F80" i="5"/>
  <c r="N80" i="5"/>
  <c r="V80" i="5"/>
  <c r="AD80" i="5"/>
  <c r="AF10" i="1"/>
  <c r="F82" i="5"/>
  <c r="F81" i="5" s="1"/>
  <c r="F11" i="1"/>
  <c r="N82" i="5"/>
  <c r="N81" i="5" s="1"/>
  <c r="N11" i="1"/>
  <c r="R82" i="5"/>
  <c r="R81" i="5" s="1"/>
  <c r="R11" i="1"/>
  <c r="D103" i="5"/>
  <c r="D102" i="5" s="1"/>
  <c r="D32" i="1"/>
  <c r="P103" i="5"/>
  <c r="P102" i="5" s="1"/>
  <c r="P32" i="1"/>
  <c r="T103" i="5"/>
  <c r="T102" i="5" s="1"/>
  <c r="T32" i="1"/>
  <c r="V82" i="5"/>
  <c r="V81" i="5" s="1"/>
  <c r="H73" i="5"/>
  <c r="H72" i="5" s="1"/>
  <c r="H2" i="1"/>
  <c r="P73" i="5"/>
  <c r="P72" i="5" s="1"/>
  <c r="P2" i="1"/>
  <c r="T73" i="5"/>
  <c r="T72" i="5" s="1"/>
  <c r="T2" i="1"/>
  <c r="AB73" i="5"/>
  <c r="AB72" i="5" s="1"/>
  <c r="AB2" i="1"/>
  <c r="F78" i="5"/>
  <c r="N78" i="5"/>
  <c r="V78" i="5"/>
  <c r="AD78" i="5"/>
  <c r="AF78" i="5" s="1"/>
  <c r="AF8" i="1"/>
  <c r="G79" i="5"/>
  <c r="O79" i="5"/>
  <c r="W79" i="5"/>
  <c r="G11" i="1"/>
  <c r="W11" i="1"/>
  <c r="E88" i="5"/>
  <c r="E87" i="5" s="1"/>
  <c r="E17" i="1"/>
  <c r="M88" i="5"/>
  <c r="M87" i="5" s="1"/>
  <c r="M17" i="1"/>
  <c r="U88" i="5"/>
  <c r="U87" i="5" s="1"/>
  <c r="U17" i="1"/>
  <c r="Y88" i="5"/>
  <c r="Y87" i="5" s="1"/>
  <c r="Y17" i="1"/>
  <c r="B93" i="5"/>
  <c r="J93" i="5"/>
  <c r="R93" i="5"/>
  <c r="B95" i="5"/>
  <c r="B94" i="5" s="1"/>
  <c r="B24" i="1"/>
  <c r="J95" i="5"/>
  <c r="J94" i="5" s="1"/>
  <c r="J24" i="1"/>
  <c r="R95" i="5"/>
  <c r="R94" i="5" s="1"/>
  <c r="R24" i="1"/>
  <c r="Z95" i="5"/>
  <c r="Z94" i="5" s="1"/>
  <c r="Z24" i="1"/>
  <c r="E103" i="5"/>
  <c r="E102" i="5" s="1"/>
  <c r="E32" i="1"/>
  <c r="M103" i="5"/>
  <c r="M102" i="5" s="1"/>
  <c r="M32" i="1"/>
  <c r="Q103" i="5"/>
  <c r="Q102" i="5" s="1"/>
  <c r="Q32" i="1"/>
  <c r="F104" i="5"/>
  <c r="F32" i="1"/>
  <c r="V104" i="5"/>
  <c r="V32" i="1"/>
  <c r="AD104" i="5"/>
  <c r="AF104" i="5" s="1"/>
  <c r="AI34" i="1"/>
  <c r="AK34" i="1" s="1"/>
  <c r="AH34" i="1"/>
  <c r="AH8" i="3"/>
  <c r="AF8" i="3"/>
  <c r="AI8" i="3"/>
  <c r="AF86" i="5"/>
  <c r="B2" i="1"/>
  <c r="J2" i="1"/>
  <c r="R2" i="1"/>
  <c r="Z2" i="1"/>
  <c r="AD76" i="5"/>
  <c r="AF76" i="5" s="1"/>
  <c r="AF6" i="1"/>
  <c r="C77" i="5"/>
  <c r="K77" i="5"/>
  <c r="O77" i="5"/>
  <c r="S77" i="5"/>
  <c r="W77" i="5"/>
  <c r="AA77" i="5"/>
  <c r="AH8" i="1"/>
  <c r="D79" i="5"/>
  <c r="H79" i="5"/>
  <c r="L79" i="5"/>
  <c r="P79" i="5"/>
  <c r="T79" i="5"/>
  <c r="X79" i="5"/>
  <c r="AI10" i="1"/>
  <c r="AK10" i="1" s="1"/>
  <c r="H11" i="1"/>
  <c r="P11" i="1"/>
  <c r="X11" i="1"/>
  <c r="T81" i="5"/>
  <c r="AF16" i="1"/>
  <c r="D17" i="1"/>
  <c r="L17" i="1"/>
  <c r="T17" i="1"/>
  <c r="AB17" i="1"/>
  <c r="B88" i="5"/>
  <c r="B87" i="5" s="1"/>
  <c r="B17" i="1"/>
  <c r="F88" i="5"/>
  <c r="F87" i="5" s="1"/>
  <c r="F17" i="1"/>
  <c r="J88" i="5"/>
  <c r="J87" i="5" s="1"/>
  <c r="J17" i="1"/>
  <c r="N88" i="5"/>
  <c r="N87" i="5" s="1"/>
  <c r="N17" i="1"/>
  <c r="R88" i="5"/>
  <c r="R87" i="5" s="1"/>
  <c r="R17" i="1"/>
  <c r="V88" i="5"/>
  <c r="V87" i="5" s="1"/>
  <c r="V17" i="1"/>
  <c r="Z88" i="5"/>
  <c r="Z87" i="5" s="1"/>
  <c r="Z17" i="1"/>
  <c r="AD88" i="5"/>
  <c r="AF18" i="1"/>
  <c r="AD17" i="1"/>
  <c r="AD91" i="5"/>
  <c r="AF91" i="5" s="1"/>
  <c r="AH21" i="1"/>
  <c r="AF21" i="1"/>
  <c r="C93" i="5"/>
  <c r="G93" i="5"/>
  <c r="K93" i="5"/>
  <c r="O93" i="5"/>
  <c r="S93" i="5"/>
  <c r="W93" i="5"/>
  <c r="AA93" i="5"/>
  <c r="E24" i="1"/>
  <c r="M24" i="1"/>
  <c r="U24" i="1"/>
  <c r="AC24" i="1"/>
  <c r="C95" i="5"/>
  <c r="C94" i="5" s="1"/>
  <c r="C24" i="1"/>
  <c r="G95" i="5"/>
  <c r="G94" i="5" s="1"/>
  <c r="G24" i="1"/>
  <c r="K95" i="5"/>
  <c r="K94" i="5" s="1"/>
  <c r="K24" i="1"/>
  <c r="O95" i="5"/>
  <c r="O94" i="5" s="1"/>
  <c r="O24" i="1"/>
  <c r="S95" i="5"/>
  <c r="S94" i="5" s="1"/>
  <c r="S24" i="1"/>
  <c r="W95" i="5"/>
  <c r="W94" i="5" s="1"/>
  <c r="W24" i="1"/>
  <c r="AA95" i="5"/>
  <c r="AA94" i="5" s="1"/>
  <c r="AA24" i="1"/>
  <c r="AH28" i="1"/>
  <c r="AD101" i="5"/>
  <c r="AF101" i="5" s="1"/>
  <c r="AI31" i="1"/>
  <c r="AK31" i="1" s="1"/>
  <c r="AH31" i="1"/>
  <c r="G32" i="1"/>
  <c r="R32" i="1"/>
  <c r="AB32" i="1"/>
  <c r="AH2" i="2"/>
  <c r="AI2" i="2"/>
  <c r="N38" i="1"/>
  <c r="C73" i="5"/>
  <c r="C72" i="5" s="1"/>
  <c r="C2" i="1"/>
  <c r="AA73" i="5"/>
  <c r="AA72" i="5" s="1"/>
  <c r="AA2" i="1"/>
  <c r="E78" i="5"/>
  <c r="M78" i="5"/>
  <c r="U78" i="5"/>
  <c r="AC78" i="5"/>
  <c r="B80" i="5"/>
  <c r="J80" i="5"/>
  <c r="R80" i="5"/>
  <c r="Z80" i="5"/>
  <c r="B82" i="5"/>
  <c r="B81" i="5" s="1"/>
  <c r="B11" i="1"/>
  <c r="J82" i="5"/>
  <c r="J81" i="5" s="1"/>
  <c r="J11" i="1"/>
  <c r="Z82" i="5"/>
  <c r="Z81" i="5" s="1"/>
  <c r="Z11" i="1"/>
  <c r="AD82" i="5"/>
  <c r="AF12" i="1"/>
  <c r="AD11" i="1"/>
  <c r="AD97" i="5"/>
  <c r="AF97" i="5" s="1"/>
  <c r="AH27" i="1"/>
  <c r="AF27" i="1"/>
  <c r="S73" i="5"/>
  <c r="S72" i="5" s="1"/>
  <c r="D73" i="5"/>
  <c r="D72" i="5" s="1"/>
  <c r="D2" i="1"/>
  <c r="L73" i="5"/>
  <c r="L72" i="5" s="1"/>
  <c r="L2" i="1"/>
  <c r="X73" i="5"/>
  <c r="X72" i="5" s="1"/>
  <c r="X2" i="1"/>
  <c r="B78" i="5"/>
  <c r="J78" i="5"/>
  <c r="R78" i="5"/>
  <c r="Z78" i="5"/>
  <c r="C79" i="5"/>
  <c r="K79" i="5"/>
  <c r="S79" i="5"/>
  <c r="AA79" i="5"/>
  <c r="AH10" i="1"/>
  <c r="O11" i="1"/>
  <c r="AH12" i="1"/>
  <c r="I88" i="5"/>
  <c r="I87" i="5" s="1"/>
  <c r="I17" i="1"/>
  <c r="Q88" i="5"/>
  <c r="Q87" i="5" s="1"/>
  <c r="Q17" i="1"/>
  <c r="AC88" i="5"/>
  <c r="AC87" i="5" s="1"/>
  <c r="AC17" i="1"/>
  <c r="F93" i="5"/>
  <c r="N93" i="5"/>
  <c r="AD93" i="5"/>
  <c r="AH23" i="1"/>
  <c r="AF23" i="1"/>
  <c r="F95" i="5"/>
  <c r="F94" i="5" s="1"/>
  <c r="F24" i="1"/>
  <c r="N95" i="5"/>
  <c r="N94" i="5" s="1"/>
  <c r="N24" i="1"/>
  <c r="V95" i="5"/>
  <c r="V94" i="5" s="1"/>
  <c r="V24" i="1"/>
  <c r="AD95" i="5"/>
  <c r="AH25" i="1"/>
  <c r="AF25" i="1"/>
  <c r="AD24" i="1"/>
  <c r="X32" i="1"/>
  <c r="I103" i="5"/>
  <c r="I102" i="5" s="1"/>
  <c r="I32" i="1"/>
  <c r="J104" i="5"/>
  <c r="J102" i="5" s="1"/>
  <c r="J32" i="1"/>
  <c r="Z104" i="5"/>
  <c r="Z32" i="1"/>
  <c r="E2" i="1"/>
  <c r="M2" i="1"/>
  <c r="U2" i="1"/>
  <c r="AC2" i="1"/>
  <c r="AH2" i="1" s="1"/>
  <c r="AD74" i="5"/>
  <c r="AF74" i="5" s="1"/>
  <c r="AF4" i="1"/>
  <c r="AH6" i="1"/>
  <c r="D77" i="5"/>
  <c r="H77" i="5"/>
  <c r="L77" i="5"/>
  <c r="P77" i="5"/>
  <c r="T77" i="5"/>
  <c r="X77" i="5"/>
  <c r="AB77" i="5"/>
  <c r="AI8" i="1"/>
  <c r="AK8" i="1" s="1"/>
  <c r="I80" i="5"/>
  <c r="M80" i="5"/>
  <c r="Q80" i="5"/>
  <c r="U80" i="5"/>
  <c r="Y80" i="5"/>
  <c r="AC80" i="5"/>
  <c r="C11" i="1"/>
  <c r="K11" i="1"/>
  <c r="S11" i="1"/>
  <c r="AA11" i="1"/>
  <c r="E82" i="5"/>
  <c r="E81" i="5" s="1"/>
  <c r="E11" i="1"/>
  <c r="I82" i="5"/>
  <c r="I81" i="5" s="1"/>
  <c r="I11" i="1"/>
  <c r="M82" i="5"/>
  <c r="M81" i="5" s="1"/>
  <c r="M11" i="1"/>
  <c r="Q82" i="5"/>
  <c r="Q81" i="5" s="1"/>
  <c r="Q11" i="1"/>
  <c r="U82" i="5"/>
  <c r="U81" i="5" s="1"/>
  <c r="U11" i="1"/>
  <c r="Y82" i="5"/>
  <c r="Y81" i="5" s="1"/>
  <c r="Y11" i="1"/>
  <c r="AC11" i="1"/>
  <c r="AD84" i="5"/>
  <c r="AF84" i="5" s="1"/>
  <c r="AF14" i="1"/>
  <c r="AH16" i="1"/>
  <c r="AH18" i="1"/>
  <c r="AI23" i="1"/>
  <c r="AK23" i="1" s="1"/>
  <c r="H24" i="1"/>
  <c r="P24" i="1"/>
  <c r="X24" i="1"/>
  <c r="AI25" i="1"/>
  <c r="AK25" i="1" s="1"/>
  <c r="AH26" i="1"/>
  <c r="AD99" i="5"/>
  <c r="AF99" i="5" s="1"/>
  <c r="AH29" i="1"/>
  <c r="AF29" i="1"/>
  <c r="H32" i="1"/>
  <c r="S32" i="1"/>
  <c r="AD32" i="1"/>
  <c r="K105" i="5"/>
  <c r="K32" i="1"/>
  <c r="O105" i="5"/>
  <c r="O32" i="1"/>
  <c r="AA105" i="5"/>
  <c r="AA32" i="1"/>
  <c r="AH10" i="3"/>
  <c r="AF10" i="3"/>
  <c r="AI10" i="3"/>
  <c r="AH4" i="4"/>
  <c r="AH35" i="4"/>
  <c r="AF35" i="4"/>
  <c r="AD32" i="4"/>
  <c r="AI35" i="4"/>
  <c r="Z93" i="5"/>
  <c r="S38" i="2"/>
  <c r="Q38" i="5"/>
  <c r="E72" i="5"/>
  <c r="I72" i="5"/>
  <c r="M72" i="5"/>
  <c r="Q73" i="5"/>
  <c r="Q72" i="5" s="1"/>
  <c r="U73" i="5"/>
  <c r="U72" i="5" s="1"/>
  <c r="Y73" i="5"/>
  <c r="Y72" i="5" s="1"/>
  <c r="AC73" i="5"/>
  <c r="AC72" i="5" s="1"/>
  <c r="AH3" i="1"/>
  <c r="AH5" i="1"/>
  <c r="I77" i="5"/>
  <c r="M77" i="5"/>
  <c r="Q77" i="5"/>
  <c r="U77" i="5"/>
  <c r="Y77" i="5"/>
  <c r="AC77" i="5"/>
  <c r="C78" i="5"/>
  <c r="G78" i="5"/>
  <c r="K78" i="5"/>
  <c r="O78" i="5"/>
  <c r="S78" i="5"/>
  <c r="W78" i="5"/>
  <c r="AA78" i="5"/>
  <c r="E79" i="5"/>
  <c r="M79" i="5"/>
  <c r="Q79" i="5"/>
  <c r="U79" i="5"/>
  <c r="Y79" i="5"/>
  <c r="AC79" i="5"/>
  <c r="AF79" i="5" s="1"/>
  <c r="AH9" i="1"/>
  <c r="C80" i="5"/>
  <c r="K80" i="5"/>
  <c r="S80" i="5"/>
  <c r="AA80" i="5"/>
  <c r="C81" i="5"/>
  <c r="G81" i="5"/>
  <c r="K81" i="5"/>
  <c r="O81" i="5"/>
  <c r="S81" i="5"/>
  <c r="W81" i="5"/>
  <c r="AA82" i="5"/>
  <c r="AA81" i="5" s="1"/>
  <c r="AH13" i="1"/>
  <c r="AH15" i="1"/>
  <c r="C87" i="5"/>
  <c r="G87" i="5"/>
  <c r="K87" i="5"/>
  <c r="O87" i="5"/>
  <c r="S87" i="5"/>
  <c r="W87" i="5"/>
  <c r="AA87" i="5"/>
  <c r="AF92" i="5"/>
  <c r="AI22" i="1"/>
  <c r="AK22" i="1" s="1"/>
  <c r="H93" i="5"/>
  <c r="P93" i="5"/>
  <c r="X93" i="5"/>
  <c r="D94" i="5"/>
  <c r="H94" i="5"/>
  <c r="L94" i="5"/>
  <c r="P94" i="5"/>
  <c r="T94" i="5"/>
  <c r="X94" i="5"/>
  <c r="AB94" i="5"/>
  <c r="AF96" i="5"/>
  <c r="AI26" i="1"/>
  <c r="AK26" i="1" s="1"/>
  <c r="AF98" i="5"/>
  <c r="AI28" i="1"/>
  <c r="AK28" i="1" s="1"/>
  <c r="AF100" i="5"/>
  <c r="AI30" i="1"/>
  <c r="AK30" i="1" s="1"/>
  <c r="B102" i="5"/>
  <c r="F102" i="5"/>
  <c r="N102" i="5"/>
  <c r="R102" i="5"/>
  <c r="V102" i="5"/>
  <c r="Z102" i="5"/>
  <c r="AD103" i="5"/>
  <c r="AH33" i="1"/>
  <c r="AH35" i="1"/>
  <c r="B38" i="2"/>
  <c r="G38" i="2"/>
  <c r="B24" i="2"/>
  <c r="AH29" i="2"/>
  <c r="AD24" i="2"/>
  <c r="AH31" i="2"/>
  <c r="AH34" i="3"/>
  <c r="AC32" i="3"/>
  <c r="AH9" i="4"/>
  <c r="AF9" i="4"/>
  <c r="AI9" i="4"/>
  <c r="AH11" i="4"/>
  <c r="AF11" i="4"/>
  <c r="AI11" i="4"/>
  <c r="U38" i="5"/>
  <c r="AC38" i="5"/>
  <c r="AH15" i="3"/>
  <c r="AF15" i="3"/>
  <c r="AI15" i="3"/>
  <c r="AF4" i="5"/>
  <c r="AD2" i="5"/>
  <c r="L87" i="5"/>
  <c r="B72" i="5"/>
  <c r="F72" i="5"/>
  <c r="J72" i="5"/>
  <c r="N72" i="5"/>
  <c r="R72" i="5"/>
  <c r="V72" i="5"/>
  <c r="Z72" i="5"/>
  <c r="AF73" i="5"/>
  <c r="AD72" i="5"/>
  <c r="AF72" i="5" s="1"/>
  <c r="AI3" i="1"/>
  <c r="AK3" i="1" s="1"/>
  <c r="AI5" i="1"/>
  <c r="AK5" i="1" s="1"/>
  <c r="F77" i="5"/>
  <c r="N77" i="5"/>
  <c r="V77" i="5"/>
  <c r="AD77" i="5"/>
  <c r="AF77" i="5" s="1"/>
  <c r="AI7" i="1"/>
  <c r="AK7" i="1" s="1"/>
  <c r="D78" i="5"/>
  <c r="H78" i="5"/>
  <c r="L78" i="5"/>
  <c r="P78" i="5"/>
  <c r="T78" i="5"/>
  <c r="X78" i="5"/>
  <c r="AB78" i="5"/>
  <c r="B79" i="5"/>
  <c r="J79" i="5"/>
  <c r="R79" i="5"/>
  <c r="Z79" i="5"/>
  <c r="AI9" i="1"/>
  <c r="AK9" i="1" s="1"/>
  <c r="D80" i="5"/>
  <c r="H80" i="5"/>
  <c r="L80" i="5"/>
  <c r="P80" i="5"/>
  <c r="T80" i="5"/>
  <c r="X80" i="5"/>
  <c r="AB80" i="5"/>
  <c r="D81" i="5"/>
  <c r="H81" i="5"/>
  <c r="L81" i="5"/>
  <c r="P81" i="5"/>
  <c r="X81" i="5"/>
  <c r="AB81" i="5"/>
  <c r="AI13" i="1"/>
  <c r="AK13" i="1" s="1"/>
  <c r="AI15" i="1"/>
  <c r="AK15" i="1" s="1"/>
  <c r="D87" i="5"/>
  <c r="H87" i="5"/>
  <c r="P87" i="5"/>
  <c r="T87" i="5"/>
  <c r="X87" i="5"/>
  <c r="AB87" i="5"/>
  <c r="E93" i="5"/>
  <c r="M93" i="5"/>
  <c r="U93" i="5"/>
  <c r="AC93" i="5"/>
  <c r="E94" i="5"/>
  <c r="I94" i="5"/>
  <c r="M94" i="5"/>
  <c r="Q94" i="5"/>
  <c r="U94" i="5"/>
  <c r="Y94" i="5"/>
  <c r="AC94" i="5"/>
  <c r="AH36" i="1"/>
  <c r="C38" i="2"/>
  <c r="O38" i="2"/>
  <c r="AC24" i="2"/>
  <c r="AH28" i="2"/>
  <c r="AH30" i="2"/>
  <c r="B11" i="3"/>
  <c r="AF11" i="3" s="1"/>
  <c r="J11" i="3"/>
  <c r="J38" i="3" s="1"/>
  <c r="R11" i="3"/>
  <c r="R38" i="3" s="1"/>
  <c r="Z11" i="3"/>
  <c r="AH13" i="3"/>
  <c r="AF13" i="3"/>
  <c r="AI13" i="3"/>
  <c r="AH17" i="3"/>
  <c r="AF17" i="3"/>
  <c r="AI17" i="3"/>
  <c r="Z38" i="4"/>
  <c r="AF3" i="5"/>
  <c r="W38" i="5"/>
  <c r="U32" i="1"/>
  <c r="Y32" i="1"/>
  <c r="AC32" i="1"/>
  <c r="C102" i="5"/>
  <c r="G102" i="5"/>
  <c r="K102" i="5"/>
  <c r="O102" i="5"/>
  <c r="S102" i="5"/>
  <c r="W102" i="5"/>
  <c r="AA102" i="5"/>
  <c r="AF35" i="1"/>
  <c r="AF106" i="5"/>
  <c r="AI36" i="1"/>
  <c r="AK36" i="1" s="1"/>
  <c r="N38" i="2"/>
  <c r="AH3" i="2"/>
  <c r="AH7" i="2"/>
  <c r="Y11" i="2"/>
  <c r="Y38" i="2" s="1"/>
  <c r="Y12" i="5"/>
  <c r="Y11" i="5" s="1"/>
  <c r="Y38" i="5" s="1"/>
  <c r="AC11" i="2"/>
  <c r="AH13" i="2"/>
  <c r="AC17" i="2"/>
  <c r="AI28" i="2"/>
  <c r="AH35" i="2"/>
  <c r="AD32" i="2"/>
  <c r="B38" i="3"/>
  <c r="Z38" i="3"/>
  <c r="E38" i="3"/>
  <c r="I38" i="3"/>
  <c r="M38" i="3"/>
  <c r="Q38" i="3"/>
  <c r="U38" i="3"/>
  <c r="Y38" i="3"/>
  <c r="AH4" i="3"/>
  <c r="AH33" i="3"/>
  <c r="AD32" i="3"/>
  <c r="AF33" i="3"/>
  <c r="AH35" i="3"/>
  <c r="AF35" i="3"/>
  <c r="D38" i="4"/>
  <c r="H38" i="4"/>
  <c r="L38" i="4"/>
  <c r="P38" i="4"/>
  <c r="T38" i="4"/>
  <c r="X38" i="4"/>
  <c r="AB38" i="4"/>
  <c r="AH12" i="4"/>
  <c r="AC12" i="5"/>
  <c r="AC11" i="5" s="1"/>
  <c r="S38" i="5"/>
  <c r="U102" i="5"/>
  <c r="Y102" i="5"/>
  <c r="AC102" i="5"/>
  <c r="AF105" i="5"/>
  <c r="AI35" i="1"/>
  <c r="AK35" i="1" s="1"/>
  <c r="F38" i="2"/>
  <c r="V38" i="2"/>
  <c r="D38" i="2"/>
  <c r="H38" i="2"/>
  <c r="L38" i="2"/>
  <c r="P38" i="2"/>
  <c r="T38" i="2"/>
  <c r="X38" i="2"/>
  <c r="AB38" i="2"/>
  <c r="AI3" i="2"/>
  <c r="AH5" i="2"/>
  <c r="AI7" i="2"/>
  <c r="AH9" i="2"/>
  <c r="AA12" i="5"/>
  <c r="AA11" i="5" s="1"/>
  <c r="AA38" i="5" s="1"/>
  <c r="AA11" i="2"/>
  <c r="AA38" i="2" s="1"/>
  <c r="AI13" i="2"/>
  <c r="AH15" i="2"/>
  <c r="AI30" i="2"/>
  <c r="AI35" i="2"/>
  <c r="F38" i="3"/>
  <c r="N38" i="3"/>
  <c r="V38" i="3"/>
  <c r="AH2" i="3"/>
  <c r="C38" i="3"/>
  <c r="G38" i="3"/>
  <c r="K38" i="3"/>
  <c r="O38" i="3"/>
  <c r="S38" i="3"/>
  <c r="W38" i="3"/>
  <c r="AA38" i="3"/>
  <c r="AI4" i="3"/>
  <c r="AH6" i="3"/>
  <c r="AC11" i="3"/>
  <c r="AI11" i="3" s="1"/>
  <c r="AH12" i="3"/>
  <c r="N38" i="4"/>
  <c r="AH3" i="4"/>
  <c r="AD2" i="4"/>
  <c r="AF3" i="4"/>
  <c r="AF12" i="5"/>
  <c r="AD11" i="5"/>
  <c r="AI12" i="2"/>
  <c r="AF3" i="3"/>
  <c r="AI5" i="3"/>
  <c r="AI9" i="3"/>
  <c r="AI12" i="3"/>
  <c r="AH24" i="3"/>
  <c r="AH31" i="3"/>
  <c r="AI36" i="3"/>
  <c r="AI4" i="4"/>
  <c r="AH5" i="4"/>
  <c r="AI10" i="4"/>
  <c r="AI12" i="4"/>
  <c r="AH13" i="4"/>
  <c r="AH19" i="4"/>
  <c r="AC17" i="4"/>
  <c r="AC38" i="4" s="1"/>
  <c r="AC32" i="4"/>
  <c r="AH34" i="4"/>
  <c r="AI14" i="3"/>
  <c r="AI24" i="3"/>
  <c r="AH26" i="3"/>
  <c r="AI31" i="3"/>
  <c r="AI34" i="3"/>
  <c r="AI5" i="4"/>
  <c r="AH7" i="4"/>
  <c r="AI13" i="4"/>
  <c r="AH15" i="4"/>
  <c r="AF14" i="3"/>
  <c r="AI16" i="3"/>
  <c r="AF30" i="3"/>
  <c r="AF34" i="3"/>
  <c r="AF6" i="4"/>
  <c r="AF10" i="4"/>
  <c r="AD17" i="4"/>
  <c r="B24" i="4"/>
  <c r="B38" i="4" s="1"/>
  <c r="F24" i="4"/>
  <c r="F38" i="4" s="1"/>
  <c r="J24" i="4"/>
  <c r="J38" i="4" s="1"/>
  <c r="N24" i="4"/>
  <c r="R24" i="4"/>
  <c r="R38" i="4" s="1"/>
  <c r="V24" i="4"/>
  <c r="V38" i="4" s="1"/>
  <c r="Z24" i="4"/>
  <c r="AD24" i="4"/>
  <c r="AH26" i="4"/>
  <c r="AI36" i="4"/>
  <c r="T38" i="5"/>
  <c r="X38" i="5"/>
  <c r="AB38" i="5"/>
  <c r="AH14" i="4"/>
  <c r="AF15" i="4"/>
  <c r="AH30" i="4"/>
  <c r="AI34" i="4"/>
  <c r="R38" i="5"/>
  <c r="V38" i="5"/>
  <c r="Z38" i="5"/>
  <c r="AF18" i="5"/>
  <c r="AD17" i="5"/>
  <c r="AF27" i="4"/>
  <c r="AI31" i="4"/>
  <c r="AF36" i="4"/>
  <c r="AI17" i="2" l="1"/>
  <c r="AF32" i="3"/>
  <c r="AI32" i="3"/>
  <c r="AH32" i="3"/>
  <c r="AI32" i="2"/>
  <c r="AH32" i="2"/>
  <c r="AI11" i="2"/>
  <c r="AD38" i="2"/>
  <c r="AH11" i="3"/>
  <c r="AH32" i="4"/>
  <c r="AI32" i="4"/>
  <c r="AF32" i="4"/>
  <c r="AH32" i="1"/>
  <c r="AF32" i="1"/>
  <c r="AI32" i="1"/>
  <c r="AK32" i="1" s="1"/>
  <c r="AF95" i="5"/>
  <c r="AD94" i="5"/>
  <c r="AF94" i="5" s="1"/>
  <c r="N108" i="5"/>
  <c r="AD87" i="5"/>
  <c r="AF87" i="5" s="1"/>
  <c r="Z38" i="1"/>
  <c r="H38" i="1"/>
  <c r="AD38" i="1"/>
  <c r="AI24" i="4"/>
  <c r="AF24" i="4"/>
  <c r="AH24" i="4"/>
  <c r="AC38" i="3"/>
  <c r="M38" i="1"/>
  <c r="X38" i="1"/>
  <c r="AD81" i="5"/>
  <c r="AF82" i="5"/>
  <c r="R38" i="1"/>
  <c r="F38" i="1"/>
  <c r="AI17" i="4"/>
  <c r="AF17" i="4"/>
  <c r="AH17" i="4"/>
  <c r="AF11" i="5"/>
  <c r="AI2" i="4"/>
  <c r="AD38" i="4"/>
  <c r="AE32" i="4" s="1"/>
  <c r="AH2" i="4"/>
  <c r="AE2" i="4"/>
  <c r="AD102" i="5"/>
  <c r="AF102" i="5" s="1"/>
  <c r="AF103" i="5"/>
  <c r="AC82" i="5"/>
  <c r="AC81" i="5" s="1"/>
  <c r="E38" i="1"/>
  <c r="S38" i="1"/>
  <c r="C38" i="1"/>
  <c r="AC38" i="2"/>
  <c r="AI17" i="1"/>
  <c r="AK17" i="1" s="1"/>
  <c r="AH17" i="1"/>
  <c r="AF17" i="1"/>
  <c r="J38" i="1"/>
  <c r="AB38" i="1"/>
  <c r="P38" i="1"/>
  <c r="AF80" i="5"/>
  <c r="W38" i="1"/>
  <c r="K38" i="1"/>
  <c r="U38" i="1"/>
  <c r="T38" i="1"/>
  <c r="O38" i="1"/>
  <c r="G38" i="1"/>
  <c r="AD38" i="5"/>
  <c r="AF38" i="5" s="1"/>
  <c r="AF17" i="5"/>
  <c r="AD38" i="3"/>
  <c r="Q38" i="1"/>
  <c r="I38" i="1"/>
  <c r="AI24" i="1"/>
  <c r="AK24" i="1" s="1"/>
  <c r="AF24" i="1"/>
  <c r="AH24" i="1"/>
  <c r="D38" i="1"/>
  <c r="AH17" i="2"/>
  <c r="AH11" i="2"/>
  <c r="AE24" i="2"/>
  <c r="AH24" i="2"/>
  <c r="AI24" i="2"/>
  <c r="AC38" i="1"/>
  <c r="AF93" i="5"/>
  <c r="L38" i="1"/>
  <c r="AI11" i="1"/>
  <c r="AK11" i="1" s="1"/>
  <c r="AH11" i="1"/>
  <c r="AE11" i="1"/>
  <c r="AF11" i="1"/>
  <c r="AA38" i="1"/>
  <c r="AI2" i="1"/>
  <c r="AK2" i="1" s="1"/>
  <c r="B38" i="1"/>
  <c r="Y38" i="1"/>
  <c r="AF2" i="1"/>
  <c r="V38" i="1"/>
  <c r="P108" i="5" l="1"/>
  <c r="R108" i="5"/>
  <c r="AE36" i="2"/>
  <c r="AE27" i="2"/>
  <c r="AE25" i="2"/>
  <c r="AI38" i="2"/>
  <c r="AE26" i="2"/>
  <c r="AE38" i="2"/>
  <c r="AE34" i="2"/>
  <c r="AE22" i="2"/>
  <c r="AE18" i="2"/>
  <c r="AE16" i="2"/>
  <c r="AE12" i="2"/>
  <c r="AE10" i="2"/>
  <c r="AE6" i="2"/>
  <c r="AE33" i="2"/>
  <c r="AE21" i="2"/>
  <c r="AE14" i="2"/>
  <c r="AE8" i="2"/>
  <c r="AE4" i="2"/>
  <c r="AH38" i="2"/>
  <c r="AE30" i="2"/>
  <c r="AE2" i="2"/>
  <c r="AE28" i="2"/>
  <c r="AE13" i="2"/>
  <c r="AE3" i="2"/>
  <c r="AE35" i="2"/>
  <c r="AE11" i="2"/>
  <c r="AE29" i="2"/>
  <c r="AE31" i="2"/>
  <c r="AE9" i="2"/>
  <c r="AE15" i="2"/>
  <c r="AE17" i="2"/>
  <c r="AE7" i="2"/>
  <c r="AE5" i="2"/>
  <c r="AE32" i="2"/>
  <c r="L108" i="5"/>
  <c r="D108" i="5"/>
  <c r="I108" i="5"/>
  <c r="O108" i="5"/>
  <c r="U108" i="5"/>
  <c r="J108" i="5"/>
  <c r="C108" i="5"/>
  <c r="S108" i="5"/>
  <c r="AF81" i="5"/>
  <c r="M108" i="5"/>
  <c r="Y108" i="5"/>
  <c r="AC108" i="5"/>
  <c r="AA108" i="5"/>
  <c r="Q108" i="5"/>
  <c r="AE38" i="3"/>
  <c r="AE23" i="3"/>
  <c r="AH38" i="3"/>
  <c r="AE30" i="3"/>
  <c r="AI38" i="3"/>
  <c r="AE25" i="3"/>
  <c r="AE7" i="3"/>
  <c r="AE3" i="3"/>
  <c r="AE16" i="3"/>
  <c r="AE14" i="3"/>
  <c r="AE12" i="3"/>
  <c r="AE5" i="3"/>
  <c r="AE9" i="3"/>
  <c r="AF38" i="3"/>
  <c r="AE36" i="3"/>
  <c r="AE34" i="3"/>
  <c r="AE11" i="3"/>
  <c r="AE15" i="3"/>
  <c r="AE4" i="3"/>
  <c r="AE24" i="3"/>
  <c r="AE13" i="3"/>
  <c r="AE17" i="3"/>
  <c r="AE33" i="3"/>
  <c r="AE6" i="3"/>
  <c r="AE26" i="3"/>
  <c r="AE8" i="3"/>
  <c r="AE35" i="3"/>
  <c r="AE31" i="3"/>
  <c r="AE10" i="3"/>
  <c r="AE2" i="3"/>
  <c r="G108" i="5"/>
  <c r="T108" i="5"/>
  <c r="W108" i="5"/>
  <c r="AH38" i="4"/>
  <c r="AE33" i="4"/>
  <c r="AE20" i="4"/>
  <c r="AE38" i="4"/>
  <c r="AF38" i="4"/>
  <c r="AE31" i="4"/>
  <c r="AE28" i="4"/>
  <c r="AE25" i="4"/>
  <c r="AE18" i="4"/>
  <c r="AE29" i="4"/>
  <c r="AE27" i="4"/>
  <c r="AE22" i="4"/>
  <c r="AE36" i="4"/>
  <c r="AE34" i="4"/>
  <c r="AE8" i="4"/>
  <c r="AE14" i="4"/>
  <c r="AE6" i="4"/>
  <c r="AE23" i="4"/>
  <c r="AE21" i="4"/>
  <c r="AE15" i="4"/>
  <c r="AE12" i="4"/>
  <c r="AE10" i="4"/>
  <c r="AE4" i="4"/>
  <c r="AI38" i="4"/>
  <c r="AE35" i="4"/>
  <c r="AE19" i="4"/>
  <c r="AE30" i="4"/>
  <c r="AE9" i="4"/>
  <c r="AE5" i="4"/>
  <c r="AE13" i="4"/>
  <c r="AE26" i="4"/>
  <c r="AE11" i="4"/>
  <c r="AE3" i="4"/>
  <c r="AE16" i="4"/>
  <c r="AE7" i="4"/>
  <c r="F108" i="5"/>
  <c r="X108" i="5"/>
  <c r="AD108" i="5"/>
  <c r="AI38" i="1"/>
  <c r="AK38" i="1" s="1"/>
  <c r="AF38" i="1"/>
  <c r="AE38" i="1"/>
  <c r="AE30" i="1"/>
  <c r="AE28" i="1"/>
  <c r="AE26" i="1"/>
  <c r="AE22" i="1"/>
  <c r="AH38" i="1"/>
  <c r="AE35" i="1"/>
  <c r="AE21" i="1"/>
  <c r="AE15" i="1"/>
  <c r="AE5" i="1"/>
  <c r="AE36" i="1"/>
  <c r="AE29" i="1"/>
  <c r="AE13" i="1"/>
  <c r="AE7" i="1"/>
  <c r="AE9" i="1"/>
  <c r="AE3" i="1"/>
  <c r="AE23" i="1"/>
  <c r="AE10" i="1"/>
  <c r="AE8" i="1"/>
  <c r="AE16" i="1"/>
  <c r="AE18" i="1"/>
  <c r="AE6" i="1"/>
  <c r="AE4" i="1"/>
  <c r="AE25" i="1"/>
  <c r="AE2" i="1"/>
  <c r="AE27" i="1"/>
  <c r="AE34" i="1"/>
  <c r="AE31" i="1"/>
  <c r="AE12" i="1"/>
  <c r="AE14" i="1"/>
  <c r="AE33" i="1"/>
  <c r="AE32" i="1"/>
  <c r="AE32" i="3"/>
  <c r="V108" i="5"/>
  <c r="B108" i="5"/>
  <c r="AE24" i="1"/>
  <c r="K108" i="5"/>
  <c r="AB108" i="5"/>
  <c r="AE17" i="1"/>
  <c r="E108" i="5"/>
  <c r="AE17" i="4"/>
  <c r="AE24" i="4"/>
  <c r="H108" i="5"/>
  <c r="Z108" i="5"/>
  <c r="AG108" i="5" l="1"/>
  <c r="AF108" i="5"/>
</calcChain>
</file>

<file path=xl/sharedStrings.xml><?xml version="1.0" encoding="utf-8"?>
<sst xmlns="http://schemas.openxmlformats.org/spreadsheetml/2006/main" count="335" uniqueCount="46">
  <si>
    <t>1990-2018_Submission 2020 DRAFT</t>
  </si>
  <si>
    <t>% Share 2018</t>
  </si>
  <si>
    <t>% Change 1990-2018</t>
  </si>
  <si>
    <t>Annual change</t>
  </si>
  <si>
    <t>kt CO2</t>
  </si>
  <si>
    <t>Energy Industries</t>
  </si>
  <si>
    <t>Public electricity and heat production</t>
  </si>
  <si>
    <t>Petroleum refining</t>
  </si>
  <si>
    <t>Solid fuels and other energy industries</t>
  </si>
  <si>
    <t>Fugitive emissions</t>
  </si>
  <si>
    <t>Residential</t>
  </si>
  <si>
    <t>Manufacturing Combustion</t>
  </si>
  <si>
    <t>Commercial Services</t>
  </si>
  <si>
    <t>Public Services</t>
  </si>
  <si>
    <t>Transport</t>
  </si>
  <si>
    <t>Domestic aviation</t>
  </si>
  <si>
    <t>Road transportation</t>
  </si>
  <si>
    <t>Railways</t>
  </si>
  <si>
    <t>Domestic navigation</t>
  </si>
  <si>
    <t>Other transportation</t>
  </si>
  <si>
    <t>Industrial Processes</t>
  </si>
  <si>
    <t>Mineral industry</t>
  </si>
  <si>
    <t>Chemical industry</t>
  </si>
  <si>
    <t>NO</t>
  </si>
  <si>
    <t>Metal industry</t>
  </si>
  <si>
    <t>Non-energy products from fuels and solvent use</t>
  </si>
  <si>
    <t>Other product manufacture and use</t>
  </si>
  <si>
    <t>F-Gases</t>
  </si>
  <si>
    <t>Agriculture</t>
  </si>
  <si>
    <t>Enteric fermentation</t>
  </si>
  <si>
    <t>Manure management</t>
  </si>
  <si>
    <t>Agricultural soils</t>
  </si>
  <si>
    <t>Liming</t>
  </si>
  <si>
    <t>Urea application</t>
  </si>
  <si>
    <t>Agriculture/Forestry fuel combustion</t>
  </si>
  <si>
    <t>Fishing</t>
  </si>
  <si>
    <t>Waste</t>
  </si>
  <si>
    <t>Landfills</t>
  </si>
  <si>
    <t>Biological treatment of solid waste</t>
  </si>
  <si>
    <t>Incineration and open burning of waste</t>
  </si>
  <si>
    <t>Wastewater treatment and discharge</t>
  </si>
  <si>
    <t>National Total</t>
  </si>
  <si>
    <t>ETS</t>
  </si>
  <si>
    <t>National Total ETS</t>
  </si>
  <si>
    <t>NON-ETS</t>
  </si>
  <si>
    <t>National Total - 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</si>
</sst>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"/>
    <numFmt numFmtId="166" formatCode="0.00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91">
    <xf numFmtId="0" fontId="0" fillId="0" borderId="0" xfId="0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2" fontId="4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right"/>
    </xf>
    <xf numFmtId="2" fontId="3" fillId="3" borderId="0" xfId="0" applyNumberFormat="1" applyFont="1" applyFill="1"/>
    <xf numFmtId="0" fontId="4" fillId="4" borderId="0" xfId="0" applyFont="1" applyFill="1" applyAlignment="1">
      <alignment horizontal="left" indent="1"/>
    </xf>
    <xf numFmtId="2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/>
    <xf numFmtId="164" fontId="4" fillId="0" borderId="0" xfId="1" applyNumberFormat="1" applyFont="1"/>
    <xf numFmtId="0" fontId="4" fillId="3" borderId="0" xfId="0" applyFont="1" applyFill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3" fillId="3" borderId="0" xfId="0" applyFont="1" applyFill="1" applyAlignment="1">
      <alignment horizontal="left"/>
    </xf>
    <xf numFmtId="2" fontId="3" fillId="3" borderId="0" xfId="0" applyNumberFormat="1" applyFont="1" applyFill="1" applyAlignment="1"/>
    <xf numFmtId="165" fontId="4" fillId="0" borderId="0" xfId="0" applyNumberFormat="1" applyFont="1"/>
    <xf numFmtId="164" fontId="4" fillId="4" borderId="0" xfId="1" applyNumberFormat="1" applyFont="1" applyFill="1" applyAlignment="1">
      <alignment horizontal="center"/>
    </xf>
    <xf numFmtId="164" fontId="4" fillId="4" borderId="0" xfId="1" applyNumberFormat="1" applyFont="1" applyFill="1" applyAlignment="1">
      <alignment horizontal="right"/>
    </xf>
    <xf numFmtId="0" fontId="2" fillId="0" borderId="0" xfId="0" applyFont="1"/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/>
    </xf>
    <xf numFmtId="0" fontId="3" fillId="3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3" fillId="3" borderId="0" xfId="2" applyFont="1" applyFill="1" applyAlignment="1">
      <alignment horizontal="center"/>
    </xf>
    <xf numFmtId="0" fontId="4" fillId="0" borderId="0" xfId="2" applyFont="1"/>
    <xf numFmtId="0" fontId="4" fillId="3" borderId="0" xfId="2" applyFont="1" applyFill="1"/>
    <xf numFmtId="2" fontId="4" fillId="3" borderId="0" xfId="2" applyNumberFormat="1" applyFont="1" applyFill="1" applyAlignment="1">
      <alignment horizontal="right"/>
    </xf>
    <xf numFmtId="164" fontId="3" fillId="3" borderId="0" xfId="2" applyNumberFormat="1" applyFont="1" applyFill="1" applyAlignment="1">
      <alignment horizontal="center"/>
    </xf>
    <xf numFmtId="164" fontId="3" fillId="3" borderId="0" xfId="2" applyNumberFormat="1" applyFont="1" applyFill="1" applyAlignment="1">
      <alignment horizontal="right"/>
    </xf>
    <xf numFmtId="2" fontId="3" fillId="3" borderId="0" xfId="2" applyNumberFormat="1" applyFont="1" applyFill="1"/>
    <xf numFmtId="0" fontId="4" fillId="4" borderId="0" xfId="2" applyFont="1" applyFill="1" applyAlignment="1">
      <alignment horizontal="left" indent="1"/>
    </xf>
    <xf numFmtId="2" fontId="4" fillId="4" borderId="0" xfId="2" applyNumberFormat="1" applyFont="1" applyFill="1" applyAlignment="1">
      <alignment horizontal="right"/>
    </xf>
    <xf numFmtId="164" fontId="3" fillId="4" borderId="0" xfId="2" applyNumberFormat="1" applyFont="1" applyFill="1" applyAlignment="1">
      <alignment horizontal="center"/>
    </xf>
    <xf numFmtId="164" fontId="3" fillId="4" borderId="0" xfId="2" applyNumberFormat="1" applyFont="1" applyFill="1" applyAlignment="1">
      <alignment horizontal="right"/>
    </xf>
    <xf numFmtId="2" fontId="3" fillId="4" borderId="0" xfId="2" applyNumberFormat="1" applyFont="1" applyFill="1"/>
    <xf numFmtId="0" fontId="4" fillId="3" borderId="0" xfId="2" applyFont="1" applyFill="1" applyAlignment="1">
      <alignment horizontal="left"/>
    </xf>
    <xf numFmtId="2" fontId="4" fillId="0" borderId="0" xfId="2" applyNumberFormat="1" applyFont="1"/>
    <xf numFmtId="164" fontId="4" fillId="4" borderId="0" xfId="2" applyNumberFormat="1" applyFont="1" applyFill="1" applyAlignment="1">
      <alignment horizontal="right"/>
    </xf>
    <xf numFmtId="2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right"/>
    </xf>
    <xf numFmtId="0" fontId="3" fillId="3" borderId="0" xfId="2" applyFont="1" applyFill="1" applyAlignment="1">
      <alignment horizontal="left"/>
    </xf>
    <xf numFmtId="2" fontId="3" fillId="3" borderId="0" xfId="2" applyNumberFormat="1" applyFont="1" applyFill="1" applyAlignment="1"/>
    <xf numFmtId="0" fontId="4" fillId="0" borderId="0" xfId="2" applyFont="1" applyAlignment="1">
      <alignment horizontal="right"/>
    </xf>
    <xf numFmtId="165" fontId="4" fillId="0" borderId="0" xfId="2" applyNumberFormat="1" applyFont="1" applyAlignment="1">
      <alignment horizontal="right"/>
    </xf>
    <xf numFmtId="2" fontId="6" fillId="0" borderId="0" xfId="2" applyNumberFormat="1" applyFont="1" applyAlignment="1">
      <alignment horizontal="right"/>
    </xf>
    <xf numFmtId="166" fontId="4" fillId="0" borderId="0" xfId="2" applyNumberFormat="1" applyFont="1"/>
    <xf numFmtId="43" fontId="2" fillId="0" borderId="0" xfId="2" applyNumberFormat="1" applyFont="1"/>
    <xf numFmtId="0" fontId="4" fillId="0" borderId="0" xfId="2" applyFont="1" applyFill="1"/>
    <xf numFmtId="165" fontId="4" fillId="0" borderId="0" xfId="2" applyNumberFormat="1" applyFont="1" applyFill="1"/>
    <xf numFmtId="164" fontId="4" fillId="0" borderId="0" xfId="1" applyNumberFormat="1" applyFont="1" applyFill="1"/>
    <xf numFmtId="165" fontId="4" fillId="0" borderId="0" xfId="2" applyNumberFormat="1" applyFont="1"/>
    <xf numFmtId="2" fontId="4" fillId="0" borderId="0" xfId="2" applyNumberFormat="1" applyFont="1" applyFill="1"/>
    <xf numFmtId="164" fontId="3" fillId="0" borderId="0" xfId="2" applyNumberFormat="1" applyFont="1" applyFill="1" applyAlignment="1">
      <alignment horizontal="center"/>
    </xf>
    <xf numFmtId="43" fontId="4" fillId="4" borderId="0" xfId="2" applyNumberFormat="1" applyFont="1" applyFill="1" applyAlignment="1">
      <alignment horizontal="right"/>
    </xf>
    <xf numFmtId="0" fontId="3" fillId="2" borderId="0" xfId="3" applyFont="1" applyFill="1" applyAlignment="1">
      <alignment horizontal="center" wrapText="1"/>
    </xf>
    <xf numFmtId="0" fontId="3" fillId="0" borderId="0" xfId="3" applyFont="1" applyFill="1" applyAlignment="1">
      <alignment horizontal="center" wrapText="1"/>
    </xf>
    <xf numFmtId="0" fontId="1" fillId="0" borderId="0" xfId="3"/>
    <xf numFmtId="0" fontId="4" fillId="2" borderId="0" xfId="3" applyFont="1" applyFill="1" applyAlignment="1">
      <alignment horizontal="left" wrapText="1"/>
    </xf>
    <xf numFmtId="2" fontId="3" fillId="2" borderId="0" xfId="3" applyNumberFormat="1" applyFont="1" applyFill="1" applyAlignment="1">
      <alignment horizontal="right" wrapText="1"/>
    </xf>
    <xf numFmtId="2" fontId="4" fillId="2" borderId="0" xfId="3" applyNumberFormat="1" applyFont="1" applyFill="1" applyAlignment="1">
      <alignment horizontal="right" wrapText="1"/>
    </xf>
    <xf numFmtId="2" fontId="4" fillId="0" borderId="0" xfId="3" applyNumberFormat="1" applyFont="1" applyFill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0" fontId="4" fillId="4" borderId="0" xfId="3" applyFont="1" applyFill="1" applyAlignment="1">
      <alignment horizontal="left" indent="1"/>
    </xf>
    <xf numFmtId="2" fontId="4" fillId="4" borderId="0" xfId="3" applyNumberFormat="1" applyFont="1" applyFill="1" applyAlignment="1">
      <alignment horizontal="right"/>
    </xf>
    <xf numFmtId="2" fontId="4" fillId="0" borderId="0" xfId="3" applyNumberFormat="1" applyFont="1" applyFill="1" applyAlignment="1">
      <alignment horizontal="right"/>
    </xf>
    <xf numFmtId="0" fontId="4" fillId="3" borderId="0" xfId="3" applyFont="1" applyFill="1" applyAlignment="1">
      <alignment horizontal="left"/>
    </xf>
    <xf numFmtId="2" fontId="4" fillId="3" borderId="0" xfId="3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right"/>
    </xf>
    <xf numFmtId="2" fontId="1" fillId="0" borderId="0" xfId="3" applyNumberFormat="1" applyAlignment="1">
      <alignment horizontal="right"/>
    </xf>
    <xf numFmtId="2" fontId="1" fillId="0" borderId="0" xfId="3" applyNumberForma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3" borderId="0" xfId="3" applyFont="1" applyFill="1" applyAlignment="1">
      <alignment horizontal="left"/>
    </xf>
    <xf numFmtId="2" fontId="3" fillId="3" borderId="0" xfId="3" applyNumberFormat="1" applyFont="1" applyFill="1" applyAlignment="1">
      <alignment horizontal="right"/>
    </xf>
    <xf numFmtId="2" fontId="3" fillId="0" borderId="0" xfId="3" applyNumberFormat="1" applyFont="1" applyFill="1" applyAlignment="1">
      <alignment horizontal="right"/>
    </xf>
    <xf numFmtId="43" fontId="1" fillId="0" borderId="0" xfId="3" applyNumberFormat="1"/>
    <xf numFmtId="0" fontId="1" fillId="0" borderId="0" xfId="3" applyFill="1"/>
    <xf numFmtId="2" fontId="4" fillId="4" borderId="0" xfId="3" applyNumberFormat="1" applyFont="1" applyFill="1" applyAlignment="1">
      <alignment horizontal="right" wrapText="1"/>
    </xf>
    <xf numFmtId="2" fontId="1" fillId="0" borderId="0" xfId="3" applyNumberFormat="1"/>
    <xf numFmtId="2" fontId="1" fillId="0" borderId="0" xfId="3" applyNumberFormat="1" applyFill="1"/>
  </cellXfs>
  <cellStyles count="4">
    <cellStyle name="Normal" xfId="0" builtinId="0"/>
    <cellStyle name="Normal 2" xfId="2" xr:uid="{B0D21D16-5063-448E-882D-002AE58793B5}"/>
    <cellStyle name="Normal 5" xfId="3" xr:uid="{2611FB23-1F11-4C5C-88BB-EB167C8A7CD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856765332343176E-2"/>
          <c:y val="2.7114068662367069E-2"/>
          <c:w val="0.92895376036390576"/>
          <c:h val="0.81639575925212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GHG'!$B$2:$AD$2</c:f>
              <c:numCache>
                <c:formatCode>0.00</c:formatCode>
                <c:ptCount val="29"/>
                <c:pt idx="0">
                  <c:v>11328.062948959654</c:v>
                </c:pt>
                <c:pt idx="1">
                  <c:v>11781.846788558678</c:v>
                </c:pt>
                <c:pt idx="2">
                  <c:v>12439.248527068998</c:v>
                </c:pt>
                <c:pt idx="3">
                  <c:v>12459.326088729957</c:v>
                </c:pt>
                <c:pt idx="4">
                  <c:v>12795.361894275353</c:v>
                </c:pt>
                <c:pt idx="5">
                  <c:v>13479.884552547379</c:v>
                </c:pt>
                <c:pt idx="6">
                  <c:v>14199.717046333641</c:v>
                </c:pt>
                <c:pt idx="7">
                  <c:v>14854.150562876406</c:v>
                </c:pt>
                <c:pt idx="8">
                  <c:v>15224.261364368638</c:v>
                </c:pt>
                <c:pt idx="9">
                  <c:v>15922.775883462005</c:v>
                </c:pt>
                <c:pt idx="10">
                  <c:v>16204.678362586101</c:v>
                </c:pt>
                <c:pt idx="11">
                  <c:v>17491.859710697001</c:v>
                </c:pt>
                <c:pt idx="12">
                  <c:v>16497.512696527028</c:v>
                </c:pt>
                <c:pt idx="13">
                  <c:v>16473.25775236452</c:v>
                </c:pt>
                <c:pt idx="14">
                  <c:v>15421.65063480559</c:v>
                </c:pt>
                <c:pt idx="15">
                  <c:v>15908.20403816002</c:v>
                </c:pt>
                <c:pt idx="16">
                  <c:v>15166.893292081066</c:v>
                </c:pt>
                <c:pt idx="17">
                  <c:v>14677.373744168282</c:v>
                </c:pt>
                <c:pt idx="18">
                  <c:v>14799.783060013944</c:v>
                </c:pt>
                <c:pt idx="19">
                  <c:v>13202.429315237026</c:v>
                </c:pt>
                <c:pt idx="20">
                  <c:v>13468.464159116817</c:v>
                </c:pt>
                <c:pt idx="21">
                  <c:v>12063.077836187524</c:v>
                </c:pt>
                <c:pt idx="22">
                  <c:v>12903.261061630596</c:v>
                </c:pt>
                <c:pt idx="23">
                  <c:v>11496.117495399385</c:v>
                </c:pt>
                <c:pt idx="24">
                  <c:v>11272.050289792111</c:v>
                </c:pt>
                <c:pt idx="25">
                  <c:v>11891.326014954979</c:v>
                </c:pt>
                <c:pt idx="26">
                  <c:v>12608.197516117451</c:v>
                </c:pt>
                <c:pt idx="27">
                  <c:v>11743.869413063774</c:v>
                </c:pt>
                <c:pt idx="28">
                  <c:v>10364.725366141944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1-4295-A62D-347790E78C5F}"/>
            </c:ext>
          </c:extLst>
        </c:ser>
        <c:ser>
          <c:idx val="1"/>
          <c:order val="1"/>
          <c:tx>
            <c:strRef>
              <c:f>'NEW Summary 1990-2018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GHG'!$B$7:$AD$7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7271.6111503611419</c:v>
                </c:pt>
                <c:pt idx="16">
                  <c:v>7157.2186973537846</c:v>
                </c:pt>
                <c:pt idx="17">
                  <c:v>6928.4575162718102</c:v>
                </c:pt>
                <c:pt idx="18">
                  <c:v>7521.4924844222505</c:v>
                </c:pt>
                <c:pt idx="19">
                  <c:v>7466.9821244251762</c:v>
                </c:pt>
                <c:pt idx="20">
                  <c:v>7800.8796968120469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1-4295-A62D-347790E78C5F}"/>
            </c:ext>
          </c:extLst>
        </c:ser>
        <c:ser>
          <c:idx val="2"/>
          <c:order val="2"/>
          <c:tx>
            <c:strRef>
              <c:f>'NEW Summary 1990-2018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GHG'!$B$8:$AD$8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5870.4169980805827</c:v>
                </c:pt>
                <c:pt idx="16">
                  <c:v>5752.4070140376298</c:v>
                </c:pt>
                <c:pt idx="17">
                  <c:v>5788.7344844996851</c:v>
                </c:pt>
                <c:pt idx="18">
                  <c:v>5629.3414537547569</c:v>
                </c:pt>
                <c:pt idx="19">
                  <c:v>4486.9239149420027</c:v>
                </c:pt>
                <c:pt idx="20">
                  <c:v>4476.4678963195274</c:v>
                </c:pt>
                <c:pt idx="21">
                  <c:v>4142.360082932656</c:v>
                </c:pt>
                <c:pt idx="22">
                  <c:v>4176.510224016044</c:v>
                </c:pt>
                <c:pt idx="23">
                  <c:v>4239.353872065456</c:v>
                </c:pt>
                <c:pt idx="24">
                  <c:v>4322.9896600552911</c:v>
                </c:pt>
                <c:pt idx="25">
                  <c:v>4469.5735136389221</c:v>
                </c:pt>
                <c:pt idx="26">
                  <c:v>4526.1824330243908</c:v>
                </c:pt>
                <c:pt idx="27">
                  <c:v>4564.7315951203118</c:v>
                </c:pt>
                <c:pt idx="28">
                  <c:v>4741.3899208944722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1-4295-A62D-347790E78C5F}"/>
            </c:ext>
          </c:extLst>
        </c:ser>
        <c:ser>
          <c:idx val="3"/>
          <c:order val="3"/>
          <c:tx>
            <c:strRef>
              <c:f>'NEW Summary 1990-2018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GHG'!$B$9:$AD$9</c:f>
              <c:numCache>
                <c:formatCode>0.00</c:formatCode>
                <c:ptCount val="29"/>
                <c:pt idx="0">
                  <c:v>1083.4878236245095</c:v>
                </c:pt>
                <c:pt idx="1">
                  <c:v>1129.6376483176955</c:v>
                </c:pt>
                <c:pt idx="2">
                  <c:v>1153.5350608597694</c:v>
                </c:pt>
                <c:pt idx="3">
                  <c:v>1168.7095712440639</c:v>
                </c:pt>
                <c:pt idx="4">
                  <c:v>1321.2488699890087</c:v>
                </c:pt>
                <c:pt idx="5">
                  <c:v>1165.5673725686975</c:v>
                </c:pt>
                <c:pt idx="6">
                  <c:v>1224.7163820180565</c:v>
                </c:pt>
                <c:pt idx="7">
                  <c:v>1285.306088900295</c:v>
                </c:pt>
                <c:pt idx="8">
                  <c:v>1279.1428187245428</c:v>
                </c:pt>
                <c:pt idx="9">
                  <c:v>1368.1989122651721</c:v>
                </c:pt>
                <c:pt idx="10">
                  <c:v>1374.7076596018314</c:v>
                </c:pt>
                <c:pt idx="11">
                  <c:v>1402.5463549894228</c:v>
                </c:pt>
                <c:pt idx="12">
                  <c:v>1382.5902617085703</c:v>
                </c:pt>
                <c:pt idx="13">
                  <c:v>1468.7733456269132</c:v>
                </c:pt>
                <c:pt idx="14">
                  <c:v>1349.2594847920457</c:v>
                </c:pt>
                <c:pt idx="15">
                  <c:v>1475.6122184996532</c:v>
                </c:pt>
                <c:pt idx="16">
                  <c:v>1380.0218572878143</c:v>
                </c:pt>
                <c:pt idx="17">
                  <c:v>1414.7957340017908</c:v>
                </c:pt>
                <c:pt idx="18">
                  <c:v>1547.8677665067983</c:v>
                </c:pt>
                <c:pt idx="19">
                  <c:v>1294.9085947810497</c:v>
                </c:pt>
                <c:pt idx="20">
                  <c:v>1293.6454829711047</c:v>
                </c:pt>
                <c:pt idx="21">
                  <c:v>1192.0113395342762</c:v>
                </c:pt>
                <c:pt idx="22">
                  <c:v>1181.7391109169546</c:v>
                </c:pt>
                <c:pt idx="23">
                  <c:v>1063.3653106400968</c:v>
                </c:pt>
                <c:pt idx="24">
                  <c:v>954.05404956281939</c:v>
                </c:pt>
                <c:pt idx="25">
                  <c:v>967.36552510020385</c:v>
                </c:pt>
                <c:pt idx="26">
                  <c:v>1004.6677304791108</c:v>
                </c:pt>
                <c:pt idx="27">
                  <c:v>1072.1094092677681</c:v>
                </c:pt>
                <c:pt idx="28">
                  <c:v>1128.5238025792798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1-4295-A62D-347790E78C5F}"/>
            </c:ext>
          </c:extLst>
        </c:ser>
        <c:ser>
          <c:idx val="4"/>
          <c:order val="4"/>
          <c:tx>
            <c:strRef>
              <c:f>'NEW Summary 1990-2018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GHG'!$B$10:$AD$10</c:f>
              <c:numCache>
                <c:formatCode>0.00</c:formatCode>
                <c:ptCount val="29"/>
                <c:pt idx="0">
                  <c:v>1160.6547857137414</c:v>
                </c:pt>
                <c:pt idx="1">
                  <c:v>1144.5789777818236</c:v>
                </c:pt>
                <c:pt idx="2">
                  <c:v>1062.5422076599893</c:v>
                </c:pt>
                <c:pt idx="3">
                  <c:v>1046.8758121630408</c:v>
                </c:pt>
                <c:pt idx="4">
                  <c:v>1079.2784230682903</c:v>
                </c:pt>
                <c:pt idx="5">
                  <c:v>936.34092293666049</c:v>
                </c:pt>
                <c:pt idx="6">
                  <c:v>979.84104089544371</c:v>
                </c:pt>
                <c:pt idx="7">
                  <c:v>955.36699614717122</c:v>
                </c:pt>
                <c:pt idx="8">
                  <c:v>906.14326535572923</c:v>
                </c:pt>
                <c:pt idx="9">
                  <c:v>954.75329655360281</c:v>
                </c:pt>
                <c:pt idx="10">
                  <c:v>989.427223372458</c:v>
                </c:pt>
                <c:pt idx="11">
                  <c:v>1019.4580026905459</c:v>
                </c:pt>
                <c:pt idx="12">
                  <c:v>981.60676128430805</c:v>
                </c:pt>
                <c:pt idx="13">
                  <c:v>963.29821029831294</c:v>
                </c:pt>
                <c:pt idx="14">
                  <c:v>871.41891055113115</c:v>
                </c:pt>
                <c:pt idx="15">
                  <c:v>952.4372317989255</c:v>
                </c:pt>
                <c:pt idx="16">
                  <c:v>912.67078501688445</c:v>
                </c:pt>
                <c:pt idx="17">
                  <c:v>958.73182721383375</c:v>
                </c:pt>
                <c:pt idx="18">
                  <c:v>1053.0069260684563</c:v>
                </c:pt>
                <c:pt idx="19">
                  <c:v>995.63032292653315</c:v>
                </c:pt>
                <c:pt idx="20">
                  <c:v>1014.3502017271484</c:v>
                </c:pt>
                <c:pt idx="21">
                  <c:v>902.81938452878012</c:v>
                </c:pt>
                <c:pt idx="22">
                  <c:v>916.65218129868504</c:v>
                </c:pt>
                <c:pt idx="23">
                  <c:v>855.63129859564253</c:v>
                </c:pt>
                <c:pt idx="24">
                  <c:v>798.15485298834665</c:v>
                </c:pt>
                <c:pt idx="25">
                  <c:v>832.1535441691085</c:v>
                </c:pt>
                <c:pt idx="26">
                  <c:v>849.34554275371204</c:v>
                </c:pt>
                <c:pt idx="27">
                  <c:v>905.7815564836352</c:v>
                </c:pt>
                <c:pt idx="28">
                  <c:v>979.83691763392505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1-4295-A62D-347790E78C5F}"/>
            </c:ext>
          </c:extLst>
        </c:ser>
        <c:ser>
          <c:idx val="5"/>
          <c:order val="5"/>
          <c:tx>
            <c:strRef>
              <c:f>'NEW Summary 1990-2018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GHG'!$B$11:$AD$11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13143.43446990743</c:v>
                </c:pt>
                <c:pt idx="16">
                  <c:v>13822.257646658922</c:v>
                </c:pt>
                <c:pt idx="17">
                  <c:v>14406.205680729165</c:v>
                </c:pt>
                <c:pt idx="18">
                  <c:v>13673.981033976668</c:v>
                </c:pt>
                <c:pt idx="19">
                  <c:v>12451.436207951519</c:v>
                </c:pt>
                <c:pt idx="20">
                  <c:v>11534.978042187657</c:v>
                </c:pt>
                <c:pt idx="21">
                  <c:v>11222.730520079231</c:v>
                </c:pt>
                <c:pt idx="22">
                  <c:v>10836.233035689964</c:v>
                </c:pt>
                <c:pt idx="23">
                  <c:v>11067.614325609893</c:v>
                </c:pt>
                <c:pt idx="24">
                  <c:v>11348.677986314422</c:v>
                </c:pt>
                <c:pt idx="25">
                  <c:v>11814.05144686914</c:v>
                </c:pt>
                <c:pt idx="26">
                  <c:v>12295.592500998859</c:v>
                </c:pt>
                <c:pt idx="27">
                  <c:v>12004.976293524289</c:v>
                </c:pt>
                <c:pt idx="28">
                  <c:v>12203.095195814461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D1-4295-A62D-347790E78C5F}"/>
            </c:ext>
          </c:extLst>
        </c:ser>
        <c:ser>
          <c:idx val="6"/>
          <c:order val="6"/>
          <c:tx>
            <c:strRef>
              <c:f>'NEW Summary 1990-2018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GHG'!$B$17:$AD$17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2764.6923934482024</c:v>
                </c:pt>
                <c:pt idx="16">
                  <c:v>2710.9899519413066</c:v>
                </c:pt>
                <c:pt idx="17">
                  <c:v>2769.7231921741218</c:v>
                </c:pt>
                <c:pt idx="18">
                  <c:v>2472.2410850705933</c:v>
                </c:pt>
                <c:pt idx="19">
                  <c:v>1658.2626983573728</c:v>
                </c:pt>
                <c:pt idx="20">
                  <c:v>1464.8532580815568</c:v>
                </c:pt>
                <c:pt idx="21">
                  <c:v>1335.2823301447759</c:v>
                </c:pt>
                <c:pt idx="22">
                  <c:v>1561.7148986797943</c:v>
                </c:pt>
                <c:pt idx="23">
                  <c:v>1477.7343672228715</c:v>
                </c:pt>
                <c:pt idx="24">
                  <c:v>1820.1465908867003</c:v>
                </c:pt>
                <c:pt idx="25">
                  <c:v>2007.3217458592492</c:v>
                </c:pt>
                <c:pt idx="26">
                  <c:v>2149.6190850533003</c:v>
                </c:pt>
                <c:pt idx="27">
                  <c:v>2269.6611620331637</c:v>
                </c:pt>
                <c:pt idx="28">
                  <c:v>2315.931089205631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D1-4295-A62D-347790E78C5F}"/>
            </c:ext>
          </c:extLst>
        </c:ser>
        <c:ser>
          <c:idx val="7"/>
          <c:order val="7"/>
          <c:tx>
            <c:strRef>
              <c:f>'NEW Summary 1990-2018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GHG'!$B$23:$AD$23</c:f>
              <c:numCache>
                <c:formatCode>0.00</c:formatCode>
                <c:ptCount val="29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106.43423634497699</c:v>
                </c:pt>
                <c:pt idx="4">
                  <c:v>149.57942473915489</c:v>
                </c:pt>
                <c:pt idx="5">
                  <c:v>298.1165961359477</c:v>
                </c:pt>
                <c:pt idx="6">
                  <c:v>409.30383925710083</c:v>
                </c:pt>
                <c:pt idx="7">
                  <c:v>592.10767775259615</c:v>
                </c:pt>
                <c:pt idx="8">
                  <c:v>560.90583583019782</c:v>
                </c:pt>
                <c:pt idx="9">
                  <c:v>712.08780348507003</c:v>
                </c:pt>
                <c:pt idx="10">
                  <c:v>968.40143882676171</c:v>
                </c:pt>
                <c:pt idx="11">
                  <c:v>1066.2125630201413</c:v>
                </c:pt>
                <c:pt idx="12">
                  <c:v>993.6574410659905</c:v>
                </c:pt>
                <c:pt idx="13">
                  <c:v>1133.2375952134605</c:v>
                </c:pt>
                <c:pt idx="14">
                  <c:v>1003.5557097569092</c:v>
                </c:pt>
                <c:pt idx="15">
                  <c:v>1021.4482703115378</c:v>
                </c:pt>
                <c:pt idx="16">
                  <c:v>1179.8928451087781</c:v>
                </c:pt>
                <c:pt idx="17">
                  <c:v>1174.9378272662414</c:v>
                </c:pt>
                <c:pt idx="18">
                  <c:v>1036.0549945002592</c:v>
                </c:pt>
                <c:pt idx="19">
                  <c:v>1028.4062981339709</c:v>
                </c:pt>
                <c:pt idx="20">
                  <c:v>996.07509272132427</c:v>
                </c:pt>
                <c:pt idx="21">
                  <c:v>1007.4455555032121</c:v>
                </c:pt>
                <c:pt idx="22">
                  <c:v>986.12137592647707</c:v>
                </c:pt>
                <c:pt idx="23">
                  <c:v>1017.5707605693422</c:v>
                </c:pt>
                <c:pt idx="24">
                  <c:v>1073.2575085920128</c:v>
                </c:pt>
                <c:pt idx="25">
                  <c:v>1087.2695177089972</c:v>
                </c:pt>
                <c:pt idx="26">
                  <c:v>1174.1956747023653</c:v>
                </c:pt>
                <c:pt idx="27">
                  <c:v>1212.1445852120294</c:v>
                </c:pt>
                <c:pt idx="28">
                  <c:v>1088.0655795358864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D1-4295-A62D-347790E78C5F}"/>
            </c:ext>
          </c:extLst>
        </c:ser>
        <c:ser>
          <c:idx val="8"/>
          <c:order val="8"/>
          <c:tx>
            <c:strRef>
              <c:f>'NEW Summary 1990-2018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GHG'!$B$24:$AD$24</c:f>
              <c:numCache>
                <c:formatCode>0.00</c:formatCode>
                <c:ptCount val="29"/>
                <c:pt idx="0">
                  <c:v>20363.73252845712</c:v>
                </c:pt>
                <c:pt idx="1">
                  <c:v>20444.368645473711</c:v>
                </c:pt>
                <c:pt idx="2">
                  <c:v>20440.496141495238</c:v>
                </c:pt>
                <c:pt idx="3">
                  <c:v>20631.05219330551</c:v>
                </c:pt>
                <c:pt idx="4">
                  <c:v>20783.333840935822</c:v>
                </c:pt>
                <c:pt idx="5">
                  <c:v>21430.942263841443</c:v>
                </c:pt>
                <c:pt idx="6">
                  <c:v>21600.835215520583</c:v>
                </c:pt>
                <c:pt idx="7">
                  <c:v>21649.257225798952</c:v>
                </c:pt>
                <c:pt idx="8">
                  <c:v>22057.362289350473</c:v>
                </c:pt>
                <c:pt idx="9">
                  <c:v>21693.37134707085</c:v>
                </c:pt>
                <c:pt idx="10">
                  <c:v>20767.917597964155</c:v>
                </c:pt>
                <c:pt idx="11">
                  <c:v>20426.185315906539</c:v>
                </c:pt>
                <c:pt idx="12">
                  <c:v>20078.316888949324</c:v>
                </c:pt>
                <c:pt idx="13">
                  <c:v>20334.966756172988</c:v>
                </c:pt>
                <c:pt idx="14">
                  <c:v>20057.295307292912</c:v>
                </c:pt>
                <c:pt idx="15">
                  <c:v>19813.6650738114</c:v>
                </c:pt>
                <c:pt idx="16">
                  <c:v>19404.391956864471</c:v>
                </c:pt>
                <c:pt idx="17">
                  <c:v>19066.907363932951</c:v>
                </c:pt>
                <c:pt idx="18">
                  <c:v>18895.52413534524</c:v>
                </c:pt>
                <c:pt idx="19">
                  <c:v>18479.521132934671</c:v>
                </c:pt>
                <c:pt idx="20">
                  <c:v>18558.876689663393</c:v>
                </c:pt>
                <c:pt idx="21">
                  <c:v>17940.233678285003</c:v>
                </c:pt>
                <c:pt idx="22">
                  <c:v>18317.676692706227</c:v>
                </c:pt>
                <c:pt idx="23">
                  <c:v>19142.89865433981</c:v>
                </c:pt>
                <c:pt idx="24">
                  <c:v>18914.307390459551</c:v>
                </c:pt>
                <c:pt idx="25">
                  <c:v>19141.829416469602</c:v>
                </c:pt>
                <c:pt idx="26">
                  <c:v>19658.514428791703</c:v>
                </c:pt>
                <c:pt idx="27">
                  <c:v>20220.789283841244</c:v>
                </c:pt>
                <c:pt idx="28">
                  <c:v>20597.327750440541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FE-4F18-9A12-97B04C7AE811}"/>
            </c:ext>
          </c:extLst>
        </c:ser>
        <c:ser>
          <c:idx val="9"/>
          <c:order val="9"/>
          <c:tx>
            <c:strRef>
              <c:f>'NEW Summary 1990-2018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('NEW Summary 1990-2018 GHG'!$B$1:$AD$1,'NEW Summary 1990-2018 GHG'!$AD$1)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2018</c:v>
                </c:pt>
              </c:numCache>
            </c:numRef>
          </c:cat>
          <c:val>
            <c:numRef>
              <c:f>'NEW Summary 1990-2018 GHG'!$B$32:$AD$32</c:f>
              <c:numCache>
                <c:formatCode>0.00</c:formatCode>
                <c:ptCount val="29"/>
                <c:pt idx="0">
                  <c:v>1546.8003996996913</c:v>
                </c:pt>
                <c:pt idx="1">
                  <c:v>1627.7649618277587</c:v>
                </c:pt>
                <c:pt idx="2">
                  <c:v>1692.8601567558967</c:v>
                </c:pt>
                <c:pt idx="3">
                  <c:v>1742.5251792457784</c:v>
                </c:pt>
                <c:pt idx="4">
                  <c:v>1786.7952341677737</c:v>
                </c:pt>
                <c:pt idx="5">
                  <c:v>1823.0170859163275</c:v>
                </c:pt>
                <c:pt idx="6">
                  <c:v>1702.1735435775422</c:v>
                </c:pt>
                <c:pt idx="7">
                  <c:v>1428.9083438370149</c:v>
                </c:pt>
                <c:pt idx="8">
                  <c:v>1472.0318915508019</c:v>
                </c:pt>
                <c:pt idx="9">
                  <c:v>1477.2829261327743</c:v>
                </c:pt>
                <c:pt idx="10">
                  <c:v>1489.0931634895912</c:v>
                </c:pt>
                <c:pt idx="11">
                  <c:v>1601.8416075473442</c:v>
                </c:pt>
                <c:pt idx="12">
                  <c:v>1707.6016299791327</c:v>
                </c:pt>
                <c:pt idx="13">
                  <c:v>1763.0989231024366</c:v>
                </c:pt>
                <c:pt idx="14">
                  <c:v>1484.2041275760614</c:v>
                </c:pt>
                <c:pt idx="15">
                  <c:v>1290.6781700928918</c:v>
                </c:pt>
                <c:pt idx="16">
                  <c:v>1326.3973042215107</c:v>
                </c:pt>
                <c:pt idx="17">
                  <c:v>848.50866420761213</c:v>
                </c:pt>
                <c:pt idx="18">
                  <c:v>687.385940110756</c:v>
                </c:pt>
                <c:pt idx="19">
                  <c:v>515.20520574863963</c:v>
                </c:pt>
                <c:pt idx="20">
                  <c:v>499.72273998324999</c:v>
                </c:pt>
                <c:pt idx="21">
                  <c:v>590.77098648624724</c:v>
                </c:pt>
                <c:pt idx="22">
                  <c:v>515.08880465427978</c:v>
                </c:pt>
                <c:pt idx="23">
                  <c:v>671.03350107816573</c:v>
                </c:pt>
                <c:pt idx="24">
                  <c:v>852.47113361551919</c:v>
                </c:pt>
                <c:pt idx="25">
                  <c:v>933.52324053743564</c:v>
                </c:pt>
                <c:pt idx="26">
                  <c:v>938.95739031109133</c:v>
                </c:pt>
                <c:pt idx="27">
                  <c:v>916.31016695767596</c:v>
                </c:pt>
                <c:pt idx="28">
                  <c:v>890.8274586282148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4FE-4F18-9A12-97B04C7A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531456"/>
        <c:axId val="170549632"/>
      </c:barChart>
      <c:catAx>
        <c:axId val="1705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549632"/>
        <c:crosses val="autoZero"/>
        <c:auto val="1"/>
        <c:lblAlgn val="ctr"/>
        <c:lblOffset val="100"/>
        <c:noMultiLvlLbl val="0"/>
      </c:catAx>
      <c:valAx>
        <c:axId val="170549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5.8591966155018939E-3"/>
              <c:y val="0.294500691501597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05314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8.0709906947567703E-2"/>
          <c:y val="0.88850503062117236"/>
          <c:w val="0.90135260991242705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92927533502155"/>
                  <c:y val="1.7932624085083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C-42ED-A84F-F5F045E09747}"/>
                </c:ext>
              </c:extLst>
            </c:dLbl>
            <c:dLbl>
              <c:idx val="1"/>
              <c:layout>
                <c:manualLayout>
                  <c:x val="-0.1570951283823887"/>
                  <c:y val="-8.940722714829863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C-42ED-A84F-F5F045E09747}"/>
                </c:ext>
              </c:extLst>
            </c:dLbl>
            <c:dLbl>
              <c:idx val="2"/>
              <c:layout>
                <c:manualLayout>
                  <c:x val="0.21309949991061647"/>
                  <c:y val="0.1056697943732679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48757555061154"/>
                      <c:h val="7.8983265364625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DBC-42ED-A84F-F5F045E09747}"/>
                </c:ext>
              </c:extLst>
            </c:dLbl>
            <c:dLbl>
              <c:idx val="3"/>
              <c:layout>
                <c:manualLayout>
                  <c:x val="0.23442153438807287"/>
                  <c:y val="-1.38521467483578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C-42ED-A84F-F5F045E09747}"/>
                </c:ext>
              </c:extLst>
            </c:dLbl>
            <c:dLbl>
              <c:idx val="4"/>
              <c:layout>
                <c:manualLayout>
                  <c:x val="-5.8062206768895869E-2"/>
                  <c:y val="-1.362247075791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C-42ED-A84F-F5F045E09747}"/>
                </c:ext>
              </c:extLst>
            </c:dLbl>
            <c:dLbl>
              <c:idx val="5"/>
              <c:layout>
                <c:manualLayout>
                  <c:x val="7.3798847195558792E-2"/>
                  <c:y val="-1.59501576412479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BC-42ED-A84F-F5F045E09747}"/>
                </c:ext>
              </c:extLst>
            </c:dLbl>
            <c:dLbl>
              <c:idx val="6"/>
              <c:layout>
                <c:manualLayout>
                  <c:x val="0.17700758391807664"/>
                  <c:y val="2.99289951102405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534363070476"/>
                      <c:h val="5.46492276183259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DBC-42ED-A84F-F5F045E0974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BC-42ED-A84F-F5F045E0974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BC-42ED-A84F-F5F045E09747}"/>
                </c:ext>
              </c:extLst>
            </c:dLbl>
            <c:dLbl>
              <c:idx val="9"/>
              <c:layout>
                <c:manualLayout>
                  <c:x val="-0.22084051631037577"/>
                  <c:y val="7.63378312463902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BC-42ED-A84F-F5F045E097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CH4'!$A$2,'NEW Summary 1990-2018 CH4'!$A$7,'NEW Summary 1990-2018 CH4'!$A$8,'NEW Summary 1990-2018 CH4'!$A$9,'NEW Summary 1990-2018 CH4'!$A$10,'NEW Summary 1990-2018 CH4'!$A$11,'NEW Summary 1990-2018 CH4'!$A$17,'NEW Summary 1990-2018 CH4'!$A$23,'NEW Summary 1990-2018 CH4'!$A$24,'NEW Summary 1990-2018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CH4'!$B$2,'NEW Summary 1990-2018 CH4'!$B$7,'NEW Summary 1990-2018 CH4'!$B$8,'NEW Summary 1990-2018 CH4'!$B$9,'NEW Summary 1990-2018 CH4'!$B$10,'NEW Summary 1990-2018 CH4'!$B$11,'NEW Summary 1990-2018 CH4'!$B$17,'NEW Summary 1990-2018 CH4'!$B$23,'NEW Summary 1990-2018 CH4'!$B$24,'NEW Summary 1990-2018 CH4'!$B$32)</c:f>
              <c:numCache>
                <c:formatCode>0.00</c:formatCode>
                <c:ptCount val="10"/>
                <c:pt idx="0">
                  <c:v>111.52691324806445</c:v>
                </c:pt>
                <c:pt idx="1">
                  <c:v>442.56319450307512</c:v>
                </c:pt>
                <c:pt idx="2">
                  <c:v>6.6674616591156113</c:v>
                </c:pt>
                <c:pt idx="3">
                  <c:v>3.5230745152500096</c:v>
                </c:pt>
                <c:pt idx="4">
                  <c:v>3.6093138751137581</c:v>
                </c:pt>
                <c:pt idx="5">
                  <c:v>48.763321452142108</c:v>
                </c:pt>
                <c:pt idx="6">
                  <c:v>0</c:v>
                </c:pt>
                <c:pt idx="8">
                  <c:v>12764.297811661547</c:v>
                </c:pt>
                <c:pt idx="9">
                  <c:v>1380.0058472093522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BC-42ED-A84F-F5F045E0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529033303839337E-2"/>
          <c:y val="2.889386385653191E-2"/>
          <c:w val="0.94237676710062657"/>
          <c:h val="0.82544268925879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N2O'!$B$2:$AD$2</c:f>
              <c:numCache>
                <c:formatCode>0.00</c:formatCode>
                <c:ptCount val="29"/>
                <c:pt idx="0">
                  <c:v>71.495846513999325</c:v>
                </c:pt>
                <c:pt idx="1">
                  <c:v>73.156847206211893</c:v>
                </c:pt>
                <c:pt idx="2">
                  <c:v>75.259274418477403</c:v>
                </c:pt>
                <c:pt idx="3">
                  <c:v>71.99796817856803</c:v>
                </c:pt>
                <c:pt idx="4">
                  <c:v>73.39756896278648</c:v>
                </c:pt>
                <c:pt idx="5">
                  <c:v>74.376799386855126</c:v>
                </c:pt>
                <c:pt idx="6">
                  <c:v>77.831366539011981</c:v>
                </c:pt>
                <c:pt idx="7">
                  <c:v>77.701119636140888</c:v>
                </c:pt>
                <c:pt idx="8">
                  <c:v>75.177669208058376</c:v>
                </c:pt>
                <c:pt idx="9">
                  <c:v>77.014970377795336</c:v>
                </c:pt>
                <c:pt idx="10">
                  <c:v>76.966808263145694</c:v>
                </c:pt>
                <c:pt idx="11">
                  <c:v>83.778343559172555</c:v>
                </c:pt>
                <c:pt idx="12">
                  <c:v>94.32624570619636</c:v>
                </c:pt>
                <c:pt idx="13">
                  <c:v>104.51729995931525</c:v>
                </c:pt>
                <c:pt idx="14">
                  <c:v>91.532564224147663</c:v>
                </c:pt>
                <c:pt idx="15">
                  <c:v>100.27258828434111</c:v>
                </c:pt>
                <c:pt idx="16">
                  <c:v>108.73019240809731</c:v>
                </c:pt>
                <c:pt idx="17">
                  <c:v>115.10818085340225</c:v>
                </c:pt>
                <c:pt idx="18">
                  <c:v>144.08510242305522</c:v>
                </c:pt>
                <c:pt idx="19">
                  <c:v>138.45999619890586</c:v>
                </c:pt>
                <c:pt idx="20">
                  <c:v>144.00079019592542</c:v>
                </c:pt>
                <c:pt idx="21">
                  <c:v>130.96803110868697</c:v>
                </c:pt>
                <c:pt idx="22">
                  <c:v>134.18815402396274</c:v>
                </c:pt>
                <c:pt idx="23">
                  <c:v>124.29340713955634</c:v>
                </c:pt>
                <c:pt idx="24">
                  <c:v>124.26002311368214</c:v>
                </c:pt>
                <c:pt idx="25">
                  <c:v>122.1262926726973</c:v>
                </c:pt>
                <c:pt idx="26">
                  <c:v>139.5109798632686</c:v>
                </c:pt>
                <c:pt idx="27">
                  <c:v>140.37709631816443</c:v>
                </c:pt>
                <c:pt idx="28">
                  <c:v>143.11856465358264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1-4295-A62D-347790E78C5F}"/>
            </c:ext>
          </c:extLst>
        </c:ser>
        <c:ser>
          <c:idx val="1"/>
          <c:order val="1"/>
          <c:tx>
            <c:strRef>
              <c:f>'NEW Summary 1990-2018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N2O'!$B$7:$AD$7</c:f>
              <c:numCache>
                <c:formatCode>0.00</c:formatCode>
                <c:ptCount val="29"/>
                <c:pt idx="0">
                  <c:v>29.238437139400737</c:v>
                </c:pt>
                <c:pt idx="1">
                  <c:v>28.826795709715842</c:v>
                </c:pt>
                <c:pt idx="2">
                  <c:v>24.607426298347054</c:v>
                </c:pt>
                <c:pt idx="3">
                  <c:v>24.215258498007927</c:v>
                </c:pt>
                <c:pt idx="4">
                  <c:v>22.484114681465158</c:v>
                </c:pt>
                <c:pt idx="5">
                  <c:v>21.451435556712305</c:v>
                </c:pt>
                <c:pt idx="6">
                  <c:v>21.6879189769124</c:v>
                </c:pt>
                <c:pt idx="7">
                  <c:v>19.905305717621331</c:v>
                </c:pt>
                <c:pt idx="8">
                  <c:v>21.304565996932119</c:v>
                </c:pt>
                <c:pt idx="9">
                  <c:v>18.534735219483483</c:v>
                </c:pt>
                <c:pt idx="10">
                  <c:v>18.481343199084979</c:v>
                </c:pt>
                <c:pt idx="11">
                  <c:v>18.598501502018298</c:v>
                </c:pt>
                <c:pt idx="12">
                  <c:v>18.430989666024054</c:v>
                </c:pt>
                <c:pt idx="13">
                  <c:v>18.248347279751151</c:v>
                </c:pt>
                <c:pt idx="14">
                  <c:v>18.363436496981748</c:v>
                </c:pt>
                <c:pt idx="15">
                  <c:v>19.174916198439874</c:v>
                </c:pt>
                <c:pt idx="16">
                  <c:v>18.723677878795623</c:v>
                </c:pt>
                <c:pt idx="17">
                  <c:v>18.493474015387026</c:v>
                </c:pt>
                <c:pt idx="18">
                  <c:v>19.760417334514067</c:v>
                </c:pt>
                <c:pt idx="19">
                  <c:v>20.460858818830797</c:v>
                </c:pt>
                <c:pt idx="20">
                  <c:v>20.63853544978997</c:v>
                </c:pt>
                <c:pt idx="21">
                  <c:v>17.887278008643712</c:v>
                </c:pt>
                <c:pt idx="22">
                  <c:v>17.015875892992362</c:v>
                </c:pt>
                <c:pt idx="23">
                  <c:v>17.713694543064594</c:v>
                </c:pt>
                <c:pt idx="24">
                  <c:v>15.735085053050948</c:v>
                </c:pt>
                <c:pt idx="25">
                  <c:v>16.603193468670931</c:v>
                </c:pt>
                <c:pt idx="26">
                  <c:v>16.365891737014561</c:v>
                </c:pt>
                <c:pt idx="27">
                  <c:v>15.103654282530297</c:v>
                </c:pt>
                <c:pt idx="28">
                  <c:v>16.150739776211594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1-4295-A62D-347790E78C5F}"/>
            </c:ext>
          </c:extLst>
        </c:ser>
        <c:ser>
          <c:idx val="2"/>
          <c:order val="2"/>
          <c:tx>
            <c:strRef>
              <c:f>'NEW Summary 1990-2018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N2O'!$B$8:$AD$8</c:f>
              <c:numCache>
                <c:formatCode>0.00</c:formatCode>
                <c:ptCount val="29"/>
                <c:pt idx="0">
                  <c:v>12.453031867740634</c:v>
                </c:pt>
                <c:pt idx="1">
                  <c:v>12.585267699230045</c:v>
                </c:pt>
                <c:pt idx="2">
                  <c:v>10.806250118049018</c:v>
                </c:pt>
                <c:pt idx="3">
                  <c:v>11.360286387462777</c:v>
                </c:pt>
                <c:pt idx="4">
                  <c:v>11.395185441058885</c:v>
                </c:pt>
                <c:pt idx="5">
                  <c:v>11.782162837037756</c:v>
                </c:pt>
                <c:pt idx="6">
                  <c:v>12.308925229673159</c:v>
                </c:pt>
                <c:pt idx="7">
                  <c:v>12.713449123991065</c:v>
                </c:pt>
                <c:pt idx="8">
                  <c:v>13.490694203680533</c:v>
                </c:pt>
                <c:pt idx="9">
                  <c:v>13.803649780518025</c:v>
                </c:pt>
                <c:pt idx="10">
                  <c:v>16.107904845215508</c:v>
                </c:pt>
                <c:pt idx="11">
                  <c:v>16.780643828571886</c:v>
                </c:pt>
                <c:pt idx="12">
                  <c:v>16.124963149954642</c:v>
                </c:pt>
                <c:pt idx="13">
                  <c:v>16.834094473951257</c:v>
                </c:pt>
                <c:pt idx="14">
                  <c:v>18.213511122011479</c:v>
                </c:pt>
                <c:pt idx="15">
                  <c:v>20.570596565767634</c:v>
                </c:pt>
                <c:pt idx="16">
                  <c:v>19.431914046267909</c:v>
                </c:pt>
                <c:pt idx="17">
                  <c:v>18.841068777974733</c:v>
                </c:pt>
                <c:pt idx="18">
                  <c:v>17.643583501812184</c:v>
                </c:pt>
                <c:pt idx="19">
                  <c:v>15.04641787385254</c:v>
                </c:pt>
                <c:pt idx="20">
                  <c:v>15.441172336461719</c:v>
                </c:pt>
                <c:pt idx="21">
                  <c:v>13.479644469969388</c:v>
                </c:pt>
                <c:pt idx="22">
                  <c:v>12.878399654646859</c:v>
                </c:pt>
                <c:pt idx="23">
                  <c:v>13.166494621798986</c:v>
                </c:pt>
                <c:pt idx="24">
                  <c:v>14.804830524608247</c:v>
                </c:pt>
                <c:pt idx="25">
                  <c:v>15.121975090080934</c:v>
                </c:pt>
                <c:pt idx="26">
                  <c:v>15.072789796299693</c:v>
                </c:pt>
                <c:pt idx="27">
                  <c:v>15.964520077530851</c:v>
                </c:pt>
                <c:pt idx="28">
                  <c:v>16.567707863568327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1-4295-A62D-347790E78C5F}"/>
            </c:ext>
          </c:extLst>
        </c:ser>
        <c:ser>
          <c:idx val="3"/>
          <c:order val="3"/>
          <c:tx>
            <c:strRef>
              <c:f>'NEW Summary 1990-2018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N2O'!$B$9:$AD$9</c:f>
              <c:numCache>
                <c:formatCode>0.00</c:formatCode>
                <c:ptCount val="29"/>
                <c:pt idx="0">
                  <c:v>2.397682572187553</c:v>
                </c:pt>
                <c:pt idx="1">
                  <c:v>2.4657207133349064</c:v>
                </c:pt>
                <c:pt idx="2">
                  <c:v>2.4899547510038715</c:v>
                </c:pt>
                <c:pt idx="3">
                  <c:v>2.4782345885702903</c:v>
                </c:pt>
                <c:pt idx="4">
                  <c:v>2.8161136284243313</c:v>
                </c:pt>
                <c:pt idx="5">
                  <c:v>2.4340124846890117</c:v>
                </c:pt>
                <c:pt idx="6">
                  <c:v>2.5407852781083582</c:v>
                </c:pt>
                <c:pt idx="7">
                  <c:v>2.6591249177564769</c:v>
                </c:pt>
                <c:pt idx="8">
                  <c:v>2.5900865682797267</c:v>
                </c:pt>
                <c:pt idx="9">
                  <c:v>2.7629402406350687</c:v>
                </c:pt>
                <c:pt idx="10">
                  <c:v>2.6726572056767397</c:v>
                </c:pt>
                <c:pt idx="11">
                  <c:v>2.6953517911048515</c:v>
                </c:pt>
                <c:pt idx="12">
                  <c:v>2.6975719097752187</c:v>
                </c:pt>
                <c:pt idx="13">
                  <c:v>3.1180003701970858</c:v>
                </c:pt>
                <c:pt idx="14">
                  <c:v>2.8715079806218071</c:v>
                </c:pt>
                <c:pt idx="15">
                  <c:v>3.1400995469141235</c:v>
                </c:pt>
                <c:pt idx="16">
                  <c:v>2.9550596833992224</c:v>
                </c:pt>
                <c:pt idx="17">
                  <c:v>3.1591141417423265</c:v>
                </c:pt>
                <c:pt idx="18">
                  <c:v>3.6827471937757275</c:v>
                </c:pt>
                <c:pt idx="19">
                  <c:v>2.9347527961077398</c:v>
                </c:pt>
                <c:pt idx="20">
                  <c:v>2.731083519225455</c:v>
                </c:pt>
                <c:pt idx="21">
                  <c:v>2.8387778043390806</c:v>
                </c:pt>
                <c:pt idx="22">
                  <c:v>2.8986341673331788</c:v>
                </c:pt>
                <c:pt idx="23">
                  <c:v>2.9132587565314334</c:v>
                </c:pt>
                <c:pt idx="24">
                  <c:v>2.7888619878408658</c:v>
                </c:pt>
                <c:pt idx="25">
                  <c:v>2.2095650852680029</c:v>
                </c:pt>
                <c:pt idx="26">
                  <c:v>2.6461116097128849</c:v>
                </c:pt>
                <c:pt idx="27">
                  <c:v>2.5717414939811207</c:v>
                </c:pt>
                <c:pt idx="28">
                  <c:v>2.4899587233627893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1-4295-A62D-347790E78C5F}"/>
            </c:ext>
          </c:extLst>
        </c:ser>
        <c:ser>
          <c:idx val="4"/>
          <c:order val="4"/>
          <c:tx>
            <c:strRef>
              <c:f>'NEW Summary 1990-2018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N2O'!$B$10:$AD$10</c:f>
              <c:numCache>
                <c:formatCode>0.00</c:formatCode>
                <c:ptCount val="29"/>
                <c:pt idx="0">
                  <c:v>2.762301203742588</c:v>
                </c:pt>
                <c:pt idx="1">
                  <c:v>2.6601906246753941</c:v>
                </c:pt>
                <c:pt idx="2">
                  <c:v>2.3134124575039356</c:v>
                </c:pt>
                <c:pt idx="3">
                  <c:v>2.2184848755416233</c:v>
                </c:pt>
                <c:pt idx="4">
                  <c:v>2.2348146993243958</c:v>
                </c:pt>
                <c:pt idx="5">
                  <c:v>1.8503339416751816</c:v>
                </c:pt>
                <c:pt idx="6">
                  <c:v>1.9749536813511821</c:v>
                </c:pt>
                <c:pt idx="7">
                  <c:v>1.8568191586499139</c:v>
                </c:pt>
                <c:pt idx="8">
                  <c:v>1.6591610171724758</c:v>
                </c:pt>
                <c:pt idx="9">
                  <c:v>1.7100115102024092</c:v>
                </c:pt>
                <c:pt idx="10">
                  <c:v>1.6657664723108172</c:v>
                </c:pt>
                <c:pt idx="11">
                  <c:v>1.6847452205430629</c:v>
                </c:pt>
                <c:pt idx="12">
                  <c:v>1.6446193315396394</c:v>
                </c:pt>
                <c:pt idx="13">
                  <c:v>1.559321574255339</c:v>
                </c:pt>
                <c:pt idx="14">
                  <c:v>1.40782703706875</c:v>
                </c:pt>
                <c:pt idx="15">
                  <c:v>1.541865045125671</c:v>
                </c:pt>
                <c:pt idx="16">
                  <c:v>1.4217077135454097</c:v>
                </c:pt>
                <c:pt idx="17">
                  <c:v>1.4207217028340799</c:v>
                </c:pt>
                <c:pt idx="18">
                  <c:v>1.5643533980158211</c:v>
                </c:pt>
                <c:pt idx="19">
                  <c:v>1.3543218590160682</c:v>
                </c:pt>
                <c:pt idx="20">
                  <c:v>1.3225166193898295</c:v>
                </c:pt>
                <c:pt idx="21">
                  <c:v>1.244605292118075</c:v>
                </c:pt>
                <c:pt idx="22">
                  <c:v>1.1941450794475059</c:v>
                </c:pt>
                <c:pt idx="23">
                  <c:v>1.049393217710594</c:v>
                </c:pt>
                <c:pt idx="24">
                  <c:v>0.91022151535750051</c:v>
                </c:pt>
                <c:pt idx="25">
                  <c:v>0.90898739263311357</c:v>
                </c:pt>
                <c:pt idx="26">
                  <c:v>0.9220770006836182</c:v>
                </c:pt>
                <c:pt idx="27">
                  <c:v>0.98960756114035697</c:v>
                </c:pt>
                <c:pt idx="28">
                  <c:v>1.0473956036405072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1-4295-A62D-347790E78C5F}"/>
            </c:ext>
          </c:extLst>
        </c:ser>
        <c:ser>
          <c:idx val="5"/>
          <c:order val="5"/>
          <c:tx>
            <c:strRef>
              <c:f>'NEW Summary 1990-2018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N2O'!$B$11:$AD$11</c:f>
              <c:numCache>
                <c:formatCode>0.00</c:formatCode>
                <c:ptCount val="29"/>
                <c:pt idx="0">
                  <c:v>67.231695827750016</c:v>
                </c:pt>
                <c:pt idx="1">
                  <c:v>67.191809213904023</c:v>
                </c:pt>
                <c:pt idx="2">
                  <c:v>82.013217840778182</c:v>
                </c:pt>
                <c:pt idx="3">
                  <c:v>99.940752962927945</c:v>
                </c:pt>
                <c:pt idx="4">
                  <c:v>131.56900713150065</c:v>
                </c:pt>
                <c:pt idx="5">
                  <c:v>173.92665748213159</c:v>
                </c:pt>
                <c:pt idx="6">
                  <c:v>257.90835985447461</c:v>
                </c:pt>
                <c:pt idx="7">
                  <c:v>320.04514411022956</c:v>
                </c:pt>
                <c:pt idx="8">
                  <c:v>393.81117783501287</c:v>
                </c:pt>
                <c:pt idx="9">
                  <c:v>176.04131321842775</c:v>
                </c:pt>
                <c:pt idx="10">
                  <c:v>192.24117716460182</c:v>
                </c:pt>
                <c:pt idx="11">
                  <c:v>199.15124078695263</c:v>
                </c:pt>
                <c:pt idx="12">
                  <c:v>196.30367479957366</c:v>
                </c:pt>
                <c:pt idx="13">
                  <c:v>189.47245286800342</c:v>
                </c:pt>
                <c:pt idx="14">
                  <c:v>189.02054912571822</c:v>
                </c:pt>
                <c:pt idx="15">
                  <c:v>184.62385118501456</c:v>
                </c:pt>
                <c:pt idx="16">
                  <c:v>180.94246439983868</c:v>
                </c:pt>
                <c:pt idx="17">
                  <c:v>171.01232996155943</c:v>
                </c:pt>
                <c:pt idx="18">
                  <c:v>130.39381777384912</c:v>
                </c:pt>
                <c:pt idx="19">
                  <c:v>119.7532505478286</c:v>
                </c:pt>
                <c:pt idx="20">
                  <c:v>112.70291838800901</c:v>
                </c:pt>
                <c:pt idx="21">
                  <c:v>110.7968642884253</c:v>
                </c:pt>
                <c:pt idx="22">
                  <c:v>109.26710863292122</c:v>
                </c:pt>
                <c:pt idx="23">
                  <c:v>113.65823736311752</c:v>
                </c:pt>
                <c:pt idx="24">
                  <c:v>118.77234285735373</c:v>
                </c:pt>
                <c:pt idx="25">
                  <c:v>125.58883072476814</c:v>
                </c:pt>
                <c:pt idx="26">
                  <c:v>131.08081670746515</c:v>
                </c:pt>
                <c:pt idx="27">
                  <c:v>128.16535760422877</c:v>
                </c:pt>
                <c:pt idx="28">
                  <c:v>130.21361243010537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D1-4295-A62D-347790E78C5F}"/>
            </c:ext>
          </c:extLst>
        </c:ser>
        <c:ser>
          <c:idx val="6"/>
          <c:order val="6"/>
          <c:tx>
            <c:strRef>
              <c:f>'NEW Summary 1990-2018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N2O'!$B$17:$AD$17</c:f>
              <c:numCache>
                <c:formatCode>0.00</c:formatCode>
                <c:ptCount val="29"/>
                <c:pt idx="0">
                  <c:v>1026.661852</c:v>
                </c:pt>
                <c:pt idx="1">
                  <c:v>812.51815800000008</c:v>
                </c:pt>
                <c:pt idx="2">
                  <c:v>812.77563000000009</c:v>
                </c:pt>
                <c:pt idx="3">
                  <c:v>812.95085400000005</c:v>
                </c:pt>
                <c:pt idx="4">
                  <c:v>813.05634600000008</c:v>
                </c:pt>
                <c:pt idx="5">
                  <c:v>813.19402200000002</c:v>
                </c:pt>
                <c:pt idx="6">
                  <c:v>813.41573400000004</c:v>
                </c:pt>
                <c:pt idx="7">
                  <c:v>813.75724200000002</c:v>
                </c:pt>
                <c:pt idx="8">
                  <c:v>814.1041140000001</c:v>
                </c:pt>
                <c:pt idx="9">
                  <c:v>814.44830400000001</c:v>
                </c:pt>
                <c:pt idx="10">
                  <c:v>814.87653000000012</c:v>
                </c:pt>
                <c:pt idx="11">
                  <c:v>596.12396799999999</c:v>
                </c:pt>
                <c:pt idx="12">
                  <c:v>315.88476800000001</c:v>
                </c:pt>
                <c:pt idx="13">
                  <c:v>35.580306</c:v>
                </c:pt>
                <c:pt idx="14">
                  <c:v>36.164088</c:v>
                </c:pt>
                <c:pt idx="15">
                  <c:v>36.956172000000002</c:v>
                </c:pt>
                <c:pt idx="16">
                  <c:v>37.842125999999993</c:v>
                </c:pt>
                <c:pt idx="17">
                  <c:v>39.119652000000002</c:v>
                </c:pt>
                <c:pt idx="18">
                  <c:v>40.096794000000003</c:v>
                </c:pt>
                <c:pt idx="19">
                  <c:v>40.528595999999993</c:v>
                </c:pt>
                <c:pt idx="20">
                  <c:v>40.719912000000008</c:v>
                </c:pt>
                <c:pt idx="21">
                  <c:v>40.899605999999991</c:v>
                </c:pt>
                <c:pt idx="22">
                  <c:v>40.993475999999994</c:v>
                </c:pt>
                <c:pt idx="23">
                  <c:v>41.062314000000001</c:v>
                </c:pt>
                <c:pt idx="24">
                  <c:v>41.209824000000005</c:v>
                </c:pt>
                <c:pt idx="25">
                  <c:v>41.440475999999997</c:v>
                </c:pt>
                <c:pt idx="26">
                  <c:v>42.571073099999992</c:v>
                </c:pt>
                <c:pt idx="27">
                  <c:v>42.774073680000001</c:v>
                </c:pt>
                <c:pt idx="28">
                  <c:v>42.977074260000002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D1-4295-A62D-347790E78C5F}"/>
            </c:ext>
          </c:extLst>
        </c:ser>
        <c:ser>
          <c:idx val="7"/>
          <c:order val="7"/>
          <c:tx>
            <c:strRef>
              <c:f>'NEW Summary 1990-2018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N2O'!$B$23:$AD$23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7-B2D1-4295-A62D-347790E78C5F}"/>
            </c:ext>
          </c:extLst>
        </c:ser>
        <c:ser>
          <c:idx val="8"/>
          <c:order val="8"/>
          <c:tx>
            <c:strRef>
              <c:f>'NEW Summary 1990-2018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N2O'!$B$24:$AD$24</c:f>
              <c:numCache>
                <c:formatCode>0.00</c:formatCode>
                <c:ptCount val="29"/>
                <c:pt idx="0">
                  <c:v>6452.7003149135071</c:v>
                </c:pt>
                <c:pt idx="1">
                  <c:v>6422.4413775197263</c:v>
                </c:pt>
                <c:pt idx="2">
                  <c:v>6334.6589098011918</c:v>
                </c:pt>
                <c:pt idx="3">
                  <c:v>6442.0652949164041</c:v>
                </c:pt>
                <c:pt idx="4">
                  <c:v>6664.7778344625904</c:v>
                </c:pt>
                <c:pt idx="5">
                  <c:v>6929.4701795552046</c:v>
                </c:pt>
                <c:pt idx="6">
                  <c:v>6951.4118668795154</c:v>
                </c:pt>
                <c:pt idx="7">
                  <c:v>6782.5392648677653</c:v>
                </c:pt>
                <c:pt idx="8">
                  <c:v>7130.2936474131911</c:v>
                </c:pt>
                <c:pt idx="9">
                  <c:v>7095.6736588467666</c:v>
                </c:pt>
                <c:pt idx="10">
                  <c:v>6768.6803493558546</c:v>
                </c:pt>
                <c:pt idx="11">
                  <c:v>6478.5172245300128</c:v>
                </c:pt>
                <c:pt idx="12">
                  <c:v>6404.6658734732891</c:v>
                </c:pt>
                <c:pt idx="13">
                  <c:v>6565.5529590017541</c:v>
                </c:pt>
                <c:pt idx="14">
                  <c:v>6481.3579089215718</c:v>
                </c:pt>
                <c:pt idx="15">
                  <c:v>6315.9300354310853</c:v>
                </c:pt>
                <c:pt idx="16">
                  <c:v>6046.2451091278217</c:v>
                </c:pt>
                <c:pt idx="17">
                  <c:v>5874.2260520520331</c:v>
                </c:pt>
                <c:pt idx="18">
                  <c:v>5824.4378813479943</c:v>
                </c:pt>
                <c:pt idx="19">
                  <c:v>5667.5372619425507</c:v>
                </c:pt>
                <c:pt idx="20">
                  <c:v>5921.0060440136267</c:v>
                </c:pt>
                <c:pt idx="21">
                  <c:v>5533.9256438757557</c:v>
                </c:pt>
                <c:pt idx="22">
                  <c:v>5693.4300671602432</c:v>
                </c:pt>
                <c:pt idx="23">
                  <c:v>6138.2813503625821</c:v>
                </c:pt>
                <c:pt idx="24">
                  <c:v>5955.3108270795992</c:v>
                </c:pt>
                <c:pt idx="25">
                  <c:v>5947.5740348621412</c:v>
                </c:pt>
                <c:pt idx="26">
                  <c:v>6030.7593577081752</c:v>
                </c:pt>
                <c:pt idx="27">
                  <c:v>6312.5325571220574</c:v>
                </c:pt>
                <c:pt idx="28">
                  <c:v>6508.4733771667843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2E-43C6-AA67-473501DDB5D6}"/>
            </c:ext>
          </c:extLst>
        </c:ser>
        <c:ser>
          <c:idx val="9"/>
          <c:order val="9"/>
          <c:tx>
            <c:strRef>
              <c:f>'NEW Summary 1990-2018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N2O'!$B$1:$AD$1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N2O'!$B$32:$AD$32</c:f>
              <c:numCache>
                <c:formatCode>0.00</c:formatCode>
                <c:ptCount val="29"/>
                <c:pt idx="0">
                  <c:v>76.180400553077106</c:v>
                </c:pt>
                <c:pt idx="1">
                  <c:v>75.952439091057101</c:v>
                </c:pt>
                <c:pt idx="2">
                  <c:v>77.2434829929025</c:v>
                </c:pt>
                <c:pt idx="3">
                  <c:v>77.001591563496135</c:v>
                </c:pt>
                <c:pt idx="4">
                  <c:v>75.238192864277153</c:v>
                </c:pt>
                <c:pt idx="5">
                  <c:v>74.210995919610227</c:v>
                </c:pt>
                <c:pt idx="6">
                  <c:v>74.711470305921594</c:v>
                </c:pt>
                <c:pt idx="7">
                  <c:v>76.046959710512382</c:v>
                </c:pt>
                <c:pt idx="8">
                  <c:v>78.753611878259463</c:v>
                </c:pt>
                <c:pt idx="9">
                  <c:v>81.821207214187936</c:v>
                </c:pt>
                <c:pt idx="10">
                  <c:v>83.638939554989136</c:v>
                </c:pt>
                <c:pt idx="11">
                  <c:v>88.095690249976414</c:v>
                </c:pt>
                <c:pt idx="12">
                  <c:v>91.11678215227758</c:v>
                </c:pt>
                <c:pt idx="13">
                  <c:v>94.135139502086673</c:v>
                </c:pt>
                <c:pt idx="14">
                  <c:v>93.778294187143842</c:v>
                </c:pt>
                <c:pt idx="15">
                  <c:v>96.768292069633276</c:v>
                </c:pt>
                <c:pt idx="16">
                  <c:v>98.067285342458447</c:v>
                </c:pt>
                <c:pt idx="17">
                  <c:v>98.203512047868614</c:v>
                </c:pt>
                <c:pt idx="18">
                  <c:v>101.09863184545989</c:v>
                </c:pt>
                <c:pt idx="19">
                  <c:v>103.20120905498531</c:v>
                </c:pt>
                <c:pt idx="20">
                  <c:v>103.53582181026661</c:v>
                </c:pt>
                <c:pt idx="21">
                  <c:v>102.96822459257011</c:v>
                </c:pt>
                <c:pt idx="22">
                  <c:v>102.93766703226851</c:v>
                </c:pt>
                <c:pt idx="23">
                  <c:v>103.19353579216458</c:v>
                </c:pt>
                <c:pt idx="24">
                  <c:v>102.04581099731782</c:v>
                </c:pt>
                <c:pt idx="25">
                  <c:v>103.14372009036757</c:v>
                </c:pt>
                <c:pt idx="26">
                  <c:v>105.21519397262107</c:v>
                </c:pt>
                <c:pt idx="27">
                  <c:v>108.09468347999993</c:v>
                </c:pt>
                <c:pt idx="28">
                  <c:v>108.55576739737879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72E-43C6-AA67-473501DDB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531456"/>
        <c:axId val="170549632"/>
      </c:barChart>
      <c:catAx>
        <c:axId val="1705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549632"/>
        <c:crosses val="autoZero"/>
        <c:auto val="1"/>
        <c:lblAlgn val="ctr"/>
        <c:lblOffset val="100"/>
        <c:noMultiLvlLbl val="0"/>
      </c:catAx>
      <c:valAx>
        <c:axId val="170549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6.3654318189019943E-3"/>
              <c:y val="0.301764665489213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05314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5550483482143951E-2"/>
          <c:y val="0.90725953529995507"/>
          <c:w val="0.90135260991242705"/>
          <c:h val="8.3717191601049873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F8-441B-A377-51CFC5C32311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F8-441B-A377-51CFC5C32311}"/>
                </c:ext>
              </c:extLst>
            </c:dLbl>
            <c:dLbl>
              <c:idx val="2"/>
              <c:layout>
                <c:manualLayout>
                  <c:x val="-0.48304502324071169"/>
                  <c:y val="0.2721671348186626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8-441B-A377-51CFC5C32311}"/>
                </c:ext>
              </c:extLst>
            </c:dLbl>
            <c:dLbl>
              <c:idx val="3"/>
              <c:layout>
                <c:manualLayout>
                  <c:x val="-0.51010031841948511"/>
                  <c:y val="0.4082507022279940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F8-441B-A377-51CFC5C32311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F8-441B-A377-51CFC5C32311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F8-441B-A377-51CFC5C32311}"/>
                </c:ext>
              </c:extLst>
            </c:dLbl>
            <c:dLbl>
              <c:idx val="6"/>
              <c:layout>
                <c:manualLayout>
                  <c:x val="0.20974522234442558"/>
                  <c:y val="0.241888393419120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F8-441B-A377-51CFC5C32311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F8-441B-A377-51CFC5C32311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F8-441B-A377-51CFC5C32311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F8-441B-A377-51CFC5C323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N2O'!$A$2,'NEW Summary 1990-2018 N2O'!$A$7,'NEW Summary 1990-2018 N2O'!$A$8,'NEW Summary 1990-2018 N2O'!$A$9,'NEW Summary 1990-2018 N2O'!$A$10,'NEW Summary 1990-2018 N2O'!$A$11,'NEW Summary 1990-2018 N2O'!$A$17,'NEW Summary 1990-2018 N2O'!$A$23,'NEW Summary 1990-2018 N2O'!$A$24,'NEW Summary 1990-2018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N2O'!$AD$2,'NEW Summary 1990-2018 N2O'!$AD$7,'NEW Summary 1990-2018 N2O'!$AD$8,'NEW Summary 1990-2018 N2O'!$AD$9,'NEW Summary 1990-2018 N2O'!$AD$10,'NEW Summary 1990-2018 N2O'!$AD$11,'NEW Summary 1990-2018 N2O'!$AD$17,'NEW Summary 1990-2018 N2O'!$AD$23,'NEW Summary 1990-2018 N2O'!$AD$24,'NEW Summary 1990-2018 N2O'!$AD$32)</c:f>
              <c:numCache>
                <c:formatCode>0.00</c:formatCode>
                <c:ptCount val="10"/>
                <c:pt idx="0">
                  <c:v>143.11856465358264</c:v>
                </c:pt>
                <c:pt idx="1">
                  <c:v>16.150739776211594</c:v>
                </c:pt>
                <c:pt idx="2">
                  <c:v>16.567707863568327</c:v>
                </c:pt>
                <c:pt idx="3">
                  <c:v>2.4899587233627893</c:v>
                </c:pt>
                <c:pt idx="4">
                  <c:v>1.0473956036405072</c:v>
                </c:pt>
                <c:pt idx="5">
                  <c:v>130.21361243010537</c:v>
                </c:pt>
                <c:pt idx="6">
                  <c:v>42.977074260000002</c:v>
                </c:pt>
                <c:pt idx="8">
                  <c:v>6508.4733771667843</c:v>
                </c:pt>
                <c:pt idx="9">
                  <c:v>108.55576739737879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F8-441B-A377-51CFC5C3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3458378232968799"/>
                  <c:y val="1.39450846747714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C-42ED-A84F-F5F045E09747}"/>
                </c:ext>
              </c:extLst>
            </c:dLbl>
            <c:dLbl>
              <c:idx val="1"/>
              <c:layout>
                <c:manualLayout>
                  <c:x val="-2.5517582400778512E-2"/>
                  <c:y val="-2.7959872794353015E-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511691381361"/>
                      <c:h val="5.46492276183259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BC-42ED-A84F-F5F045E09747}"/>
                </c:ext>
              </c:extLst>
            </c:dLbl>
            <c:dLbl>
              <c:idx val="2"/>
              <c:layout>
                <c:manualLayout>
                  <c:x val="0.28564976443100032"/>
                  <c:y val="0.135576339950607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4823608017679"/>
                      <c:h val="7.8983265364625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DBC-42ED-A84F-F5F045E09747}"/>
                </c:ext>
              </c:extLst>
            </c:dLbl>
            <c:dLbl>
              <c:idx val="3"/>
              <c:layout>
                <c:manualLayout>
                  <c:x val="0.30290472164722604"/>
                  <c:y val="5.393602322694610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C-42ED-A84F-F5F045E09747}"/>
                </c:ext>
              </c:extLst>
            </c:dLbl>
            <c:dLbl>
              <c:idx val="4"/>
              <c:layout>
                <c:manualLayout>
                  <c:x val="0.21758433563675081"/>
                  <c:y val="-1.008816072860822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C-42ED-A84F-F5F045E09747}"/>
                </c:ext>
              </c:extLst>
            </c:dLbl>
            <c:dLbl>
              <c:idx val="5"/>
              <c:layout>
                <c:manualLayout>
                  <c:x val="-0.49957043024695347"/>
                  <c:y val="0.209345819041379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BC-42ED-A84F-F5F045E09747}"/>
                </c:ext>
              </c:extLst>
            </c:dLbl>
            <c:dLbl>
              <c:idx val="6"/>
              <c:layout>
                <c:manualLayout>
                  <c:x val="0.10304680890371865"/>
                  <c:y val="0.2372810444464643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C-42ED-A84F-F5F045E0974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BC-42ED-A84F-F5F045E0974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BC-42ED-A84F-F5F045E09747}"/>
                </c:ext>
              </c:extLst>
            </c:dLbl>
            <c:dLbl>
              <c:idx val="9"/>
              <c:layout>
                <c:manualLayout>
                  <c:x val="-0.32523454695760695"/>
                  <c:y val="9.22879888876381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BC-42ED-A84F-F5F045E097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N2O'!$A$2,'NEW Summary 1990-2018 N2O'!$A$7,'NEW Summary 1990-2018 N2O'!$A$8,'NEW Summary 1990-2018 N2O'!$A$9,'NEW Summary 1990-2018 N2O'!$A$10,'NEW Summary 1990-2018 N2O'!$A$11,'NEW Summary 1990-2018 N2O'!$A$17,'NEW Summary 1990-2018 N2O'!$A$23,'NEW Summary 1990-2018 N2O'!$A$24,'NEW Summary 1990-2018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N2O'!$B$2,'NEW Summary 1990-2018 N2O'!$B$7,'NEW Summary 1990-2018 N2O'!$B$8,'NEW Summary 1990-2018 N2O'!$B$9,'NEW Summary 1990-2018 N2O'!$B$10,'NEW Summary 1990-2018 N2O'!$B$11,'NEW Summary 1990-2018 N2O'!$B$17,'NEW Summary 1990-2018 N2O'!$B$23,'NEW Summary 1990-2018 N2O'!$B$24,'NEW Summary 1990-2018 N2O'!$B$32)</c:f>
              <c:numCache>
                <c:formatCode>0.00</c:formatCode>
                <c:ptCount val="10"/>
                <c:pt idx="0">
                  <c:v>71.495846513999325</c:v>
                </c:pt>
                <c:pt idx="1">
                  <c:v>29.238437139400737</c:v>
                </c:pt>
                <c:pt idx="2">
                  <c:v>12.453031867740634</c:v>
                </c:pt>
                <c:pt idx="3">
                  <c:v>2.397682572187553</c:v>
                </c:pt>
                <c:pt idx="4">
                  <c:v>2.762301203742588</c:v>
                </c:pt>
                <c:pt idx="5">
                  <c:v>67.231695827750016</c:v>
                </c:pt>
                <c:pt idx="6">
                  <c:v>1026.661852</c:v>
                </c:pt>
                <c:pt idx="8">
                  <c:v>6452.7003149135071</c:v>
                </c:pt>
                <c:pt idx="9">
                  <c:v>76.180400553077106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BC-42ED-A84F-F5F045E0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ETS'!$B$2:$AD$2</c:f>
              <c:numCache>
                <c:formatCode>0.00</c:formatCode>
                <c:ptCount val="29"/>
                <c:pt idx="15">
                  <c:v>15658.845411847915</c:v>
                </c:pt>
                <c:pt idx="16">
                  <c:v>14907.981891255073</c:v>
                </c:pt>
                <c:pt idx="17">
                  <c:v>14407.648107590119</c:v>
                </c:pt>
                <c:pt idx="18">
                  <c:v>14496.828598875358</c:v>
                </c:pt>
                <c:pt idx="19">
                  <c:v>12928.977601906085</c:v>
                </c:pt>
                <c:pt idx="20">
                  <c:v>13183.847158288487</c:v>
                </c:pt>
                <c:pt idx="21">
                  <c:v>11783.412623907319</c:v>
                </c:pt>
                <c:pt idx="22">
                  <c:v>12554.790010460534</c:v>
                </c:pt>
                <c:pt idx="23">
                  <c:v>11154.398464352333</c:v>
                </c:pt>
                <c:pt idx="24">
                  <c:v>10931.210119547188</c:v>
                </c:pt>
                <c:pt idx="25">
                  <c:v>11545.55863188386</c:v>
                </c:pt>
                <c:pt idx="26">
                  <c:v>12253.479880308194</c:v>
                </c:pt>
                <c:pt idx="27">
                  <c:v>11276.295539531686</c:v>
                </c:pt>
                <c:pt idx="28">
                  <c:v>9751.7700840688631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1-4A9E-A4FA-81578B136265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ETS'!$B$7:$AD$7</c:f>
              <c:numCache>
                <c:formatCode>0.00</c:formatCode>
                <c:ptCount val="29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1-4A9E-A4FA-81578B136265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ETS'!$B$8:$AD$8</c:f>
              <c:numCache>
                <c:formatCode>0.00</c:formatCode>
                <c:ptCount val="29"/>
                <c:pt idx="15">
                  <c:v>4042.0770063658465</c:v>
                </c:pt>
                <c:pt idx="16">
                  <c:v>4111.2253918916695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2716.5159229903688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2826.1718034744604</c:v>
                </c:pt>
                <c:pt idx="23">
                  <c:v>3151.6668154262134</c:v>
                </c:pt>
                <c:pt idx="24">
                  <c:v>3307.2604523009718</c:v>
                </c:pt>
                <c:pt idx="25">
                  <c:v>3381.4931474319351</c:v>
                </c:pt>
                <c:pt idx="26">
                  <c:v>3404.9094587717495</c:v>
                </c:pt>
                <c:pt idx="27">
                  <c:v>3461.9832526558448</c:v>
                </c:pt>
                <c:pt idx="28">
                  <c:v>3524.7969468818064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1-4A9E-A4FA-81578B136265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ETS'!$B$9:$AD$9</c:f>
              <c:numCache>
                <c:formatCode>0.00</c:formatCode>
                <c:ptCount val="29"/>
                <c:pt idx="15">
                  <c:v>64.926000000000002</c:v>
                </c:pt>
                <c:pt idx="16">
                  <c:v>63.868406999999998</c:v>
                </c:pt>
                <c:pt idx="17">
                  <c:v>70.956616544456324</c:v>
                </c:pt>
                <c:pt idx="18">
                  <c:v>33.416250088031212</c:v>
                </c:pt>
                <c:pt idx="19">
                  <c:v>31.79288140380924</c:v>
                </c:pt>
                <c:pt idx="20">
                  <c:v>31.663645199679603</c:v>
                </c:pt>
                <c:pt idx="21">
                  <c:v>28.211685933016891</c:v>
                </c:pt>
                <c:pt idx="22">
                  <c:v>30.72817312111793</c:v>
                </c:pt>
                <c:pt idx="23">
                  <c:v>28.495141950260965</c:v>
                </c:pt>
                <c:pt idx="24">
                  <c:v>23.678147516007172</c:v>
                </c:pt>
                <c:pt idx="25">
                  <c:v>25.534301847008528</c:v>
                </c:pt>
                <c:pt idx="26">
                  <c:v>28.207938808699172</c:v>
                </c:pt>
                <c:pt idx="27">
                  <c:v>30.513690490088926</c:v>
                </c:pt>
                <c:pt idx="28">
                  <c:v>50.212238644494548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1-4A9E-A4FA-81578B136265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ETS'!$B$10:$AD$10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4-18E1-4A9E-A4FA-81578B136265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ETS'!$B$11:$AD$11</c:f>
              <c:numCache>
                <c:formatCode>0.00</c:formatCode>
                <c:ptCount val="29"/>
                <c:pt idx="15">
                  <c:v>65.292000000000002</c:v>
                </c:pt>
                <c:pt idx="16">
                  <c:v>55.441400000000002</c:v>
                </c:pt>
                <c:pt idx="17">
                  <c:v>54.346619922502931</c:v>
                </c:pt>
                <c:pt idx="18">
                  <c:v>61.257764767533445</c:v>
                </c:pt>
                <c:pt idx="19">
                  <c:v>46.086134584908571</c:v>
                </c:pt>
                <c:pt idx="20">
                  <c:v>49.02291105723144</c:v>
                </c:pt>
                <c:pt idx="21">
                  <c:v>49.473577635471436</c:v>
                </c:pt>
                <c:pt idx="22">
                  <c:v>48.742742957175224</c:v>
                </c:pt>
                <c:pt idx="23">
                  <c:v>60.478735620334405</c:v>
                </c:pt>
                <c:pt idx="24">
                  <c:v>55.927916663283888</c:v>
                </c:pt>
                <c:pt idx="25">
                  <c:v>65.45590871649884</c:v>
                </c:pt>
                <c:pt idx="26">
                  <c:v>97.651816745986579</c:v>
                </c:pt>
                <c:pt idx="27">
                  <c:v>104.71288563488048</c:v>
                </c:pt>
                <c:pt idx="28">
                  <c:v>110.27681858873068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1-4A9E-A4FA-81578B136265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ETS'!$B$17:$AD$17</c:f>
              <c:numCache>
                <c:formatCode>0.00</c:formatCode>
                <c:ptCount val="29"/>
                <c:pt idx="15">
                  <c:v>2552.7953464691873</c:v>
                </c:pt>
                <c:pt idx="16">
                  <c:v>2538.7434105910074</c:v>
                </c:pt>
                <c:pt idx="17">
                  <c:v>2582.8037613620518</c:v>
                </c:pt>
                <c:pt idx="18">
                  <c:v>2301.583745387552</c:v>
                </c:pt>
                <c:pt idx="19">
                  <c:v>1486.1409386557966</c:v>
                </c:pt>
                <c:pt idx="20">
                  <c:v>1300.0112395705628</c:v>
                </c:pt>
                <c:pt idx="21">
                  <c:v>1168.7489463254756</c:v>
                </c:pt>
                <c:pt idx="22">
                  <c:v>1393.4387814160164</c:v>
                </c:pt>
                <c:pt idx="23">
                  <c:v>1301.695001530657</c:v>
                </c:pt>
                <c:pt idx="24">
                  <c:v>1650.4531530457709</c:v>
                </c:pt>
                <c:pt idx="25">
                  <c:v>1830.3635214124336</c:v>
                </c:pt>
                <c:pt idx="26">
                  <c:v>1968.4013520332232</c:v>
                </c:pt>
                <c:pt idx="27">
                  <c:v>2039.8562560230891</c:v>
                </c:pt>
                <c:pt idx="28">
                  <c:v>2094.5489797619248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1-4A9E-A4FA-81578B13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ETS'!$A$72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ETS'!$B$72:$AD$72</c:f>
              <c:numCache>
                <c:formatCode>0.00</c:formatCode>
                <c:ptCount val="29"/>
                <c:pt idx="0">
                  <c:v>11328.062948959654</c:v>
                </c:pt>
                <c:pt idx="1">
                  <c:v>11781.846788558678</c:v>
                </c:pt>
                <c:pt idx="2">
                  <c:v>12439.248527068998</c:v>
                </c:pt>
                <c:pt idx="3">
                  <c:v>12459.326088729957</c:v>
                </c:pt>
                <c:pt idx="4">
                  <c:v>12795.361894275353</c:v>
                </c:pt>
                <c:pt idx="5">
                  <c:v>13479.884552547379</c:v>
                </c:pt>
                <c:pt idx="6">
                  <c:v>14199.717046333641</c:v>
                </c:pt>
                <c:pt idx="7">
                  <c:v>14854.150562876406</c:v>
                </c:pt>
                <c:pt idx="8">
                  <c:v>15224.261364368638</c:v>
                </c:pt>
                <c:pt idx="9">
                  <c:v>15922.775883462005</c:v>
                </c:pt>
                <c:pt idx="10">
                  <c:v>16204.678362586101</c:v>
                </c:pt>
                <c:pt idx="11">
                  <c:v>17491.859710697001</c:v>
                </c:pt>
                <c:pt idx="12">
                  <c:v>16497.512696527028</c:v>
                </c:pt>
                <c:pt idx="13">
                  <c:v>16473.25775236452</c:v>
                </c:pt>
                <c:pt idx="14">
                  <c:v>15421.65063480559</c:v>
                </c:pt>
                <c:pt idx="15">
                  <c:v>249.35862631210631</c:v>
                </c:pt>
                <c:pt idx="16">
                  <c:v>258.91140082599526</c:v>
                </c:pt>
                <c:pt idx="17">
                  <c:v>269.72563657816454</c:v>
                </c:pt>
                <c:pt idx="18">
                  <c:v>302.95446113858685</c:v>
                </c:pt>
                <c:pt idx="19">
                  <c:v>273.45171333094152</c:v>
                </c:pt>
                <c:pt idx="20">
                  <c:v>284.61700082832812</c:v>
                </c:pt>
                <c:pt idx="21">
                  <c:v>279.66521228020304</c:v>
                </c:pt>
                <c:pt idx="22">
                  <c:v>348.47105117005964</c:v>
                </c:pt>
                <c:pt idx="23">
                  <c:v>341.71903104705416</c:v>
                </c:pt>
                <c:pt idx="24">
                  <c:v>340.84017024492528</c:v>
                </c:pt>
                <c:pt idx="25">
                  <c:v>345.76738307111873</c:v>
                </c:pt>
                <c:pt idx="26">
                  <c:v>354.71763580925665</c:v>
                </c:pt>
                <c:pt idx="27">
                  <c:v>467.57387353208776</c:v>
                </c:pt>
                <c:pt idx="28">
                  <c:v>612.9552820730803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E-4C10-9A1F-DE6A2FCFADF2}"/>
            </c:ext>
          </c:extLst>
        </c:ser>
        <c:ser>
          <c:idx val="1"/>
          <c:order val="1"/>
          <c:tx>
            <c:strRef>
              <c:f>'NON-ETS &amp; ETS'!$A$77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ETS'!$B$77:$AD$77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7259.3331503611416</c:v>
                </c:pt>
                <c:pt idx="16">
                  <c:v>7144.1296973537846</c:v>
                </c:pt>
                <c:pt idx="17">
                  <c:v>6918.040273026083</c:v>
                </c:pt>
                <c:pt idx="18">
                  <c:v>7513.185479644033</c:v>
                </c:pt>
                <c:pt idx="19">
                  <c:v>7460.1342689644571</c:v>
                </c:pt>
                <c:pt idx="20">
                  <c:v>7797.2324968705179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E-4C10-9A1F-DE6A2FCFADF2}"/>
            </c:ext>
          </c:extLst>
        </c:ser>
        <c:ser>
          <c:idx val="2"/>
          <c:order val="2"/>
          <c:tx>
            <c:strRef>
              <c:f>'NON-ETS &amp; ETS'!$A$78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ETS'!$B$78:$AD$78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1828.3399917147362</c:v>
                </c:pt>
                <c:pt idx="16">
                  <c:v>1641.1816221459603</c:v>
                </c:pt>
                <c:pt idx="17">
                  <c:v>1666.7238650719964</c:v>
                </c:pt>
                <c:pt idx="18">
                  <c:v>2146.9411361782441</c:v>
                </c:pt>
                <c:pt idx="19">
                  <c:v>1770.4079919516339</c:v>
                </c:pt>
                <c:pt idx="20">
                  <c:v>1689.8818522759598</c:v>
                </c:pt>
                <c:pt idx="21">
                  <c:v>1413.3626411004111</c:v>
                </c:pt>
                <c:pt idx="22">
                  <c:v>1350.3384205415837</c:v>
                </c:pt>
                <c:pt idx="23">
                  <c:v>1087.6870566392427</c:v>
                </c:pt>
                <c:pt idx="24">
                  <c:v>1015.7292077543193</c:v>
                </c:pt>
                <c:pt idx="25">
                  <c:v>1088.080366206987</c:v>
                </c:pt>
                <c:pt idx="26">
                  <c:v>1121.2729742526412</c:v>
                </c:pt>
                <c:pt idx="27">
                  <c:v>1102.748342464467</c:v>
                </c:pt>
                <c:pt idx="28">
                  <c:v>1216.5929740126658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E-4C10-9A1F-DE6A2FCFADF2}"/>
            </c:ext>
          </c:extLst>
        </c:ser>
        <c:ser>
          <c:idx val="3"/>
          <c:order val="3"/>
          <c:tx>
            <c:strRef>
              <c:f>'NON-ETS &amp; ETS'!$A$79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ETS'!$B$79:$AD$79</c:f>
              <c:numCache>
                <c:formatCode>0.00</c:formatCode>
                <c:ptCount val="29"/>
                <c:pt idx="0">
                  <c:v>1083.4878236245095</c:v>
                </c:pt>
                <c:pt idx="1">
                  <c:v>1129.6376483176955</c:v>
                </c:pt>
                <c:pt idx="2">
                  <c:v>1153.5350608597694</c:v>
                </c:pt>
                <c:pt idx="3">
                  <c:v>1168.7095712440639</c:v>
                </c:pt>
                <c:pt idx="4">
                  <c:v>1321.2488699890087</c:v>
                </c:pt>
                <c:pt idx="5">
                  <c:v>1165.5673725686975</c:v>
                </c:pt>
                <c:pt idx="6">
                  <c:v>1224.7163820180565</c:v>
                </c:pt>
                <c:pt idx="7">
                  <c:v>1285.306088900295</c:v>
                </c:pt>
                <c:pt idx="8">
                  <c:v>1279.1428187245428</c:v>
                </c:pt>
                <c:pt idx="9">
                  <c:v>1368.1989122651721</c:v>
                </c:pt>
                <c:pt idx="10">
                  <c:v>1374.7076596018314</c:v>
                </c:pt>
                <c:pt idx="11">
                  <c:v>1402.5463549894228</c:v>
                </c:pt>
                <c:pt idx="12">
                  <c:v>1382.5902617085703</c:v>
                </c:pt>
                <c:pt idx="13">
                  <c:v>1468.7733456269132</c:v>
                </c:pt>
                <c:pt idx="14">
                  <c:v>1349.2594847920457</c:v>
                </c:pt>
                <c:pt idx="15">
                  <c:v>1410.6862184996533</c:v>
                </c:pt>
                <c:pt idx="16">
                  <c:v>1316.1534502878144</c:v>
                </c:pt>
                <c:pt idx="17">
                  <c:v>1343.8391174573344</c:v>
                </c:pt>
                <c:pt idx="18">
                  <c:v>1514.4515164187671</c:v>
                </c:pt>
                <c:pt idx="19">
                  <c:v>1263.1157133772406</c:v>
                </c:pt>
                <c:pt idx="20">
                  <c:v>1261.981837771425</c:v>
                </c:pt>
                <c:pt idx="21">
                  <c:v>1163.7996536012593</c:v>
                </c:pt>
                <c:pt idx="22">
                  <c:v>1151.0109377958368</c:v>
                </c:pt>
                <c:pt idx="23">
                  <c:v>1034.870168689836</c:v>
                </c:pt>
                <c:pt idx="24">
                  <c:v>930.37590204681226</c:v>
                </c:pt>
                <c:pt idx="25">
                  <c:v>941.83122325319528</c:v>
                </c:pt>
                <c:pt idx="26">
                  <c:v>976.45979167041162</c:v>
                </c:pt>
                <c:pt idx="27">
                  <c:v>1041.5957187776792</c:v>
                </c:pt>
                <c:pt idx="28">
                  <c:v>1078.3115639347852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3E-4C10-9A1F-DE6A2FCFADF2}"/>
            </c:ext>
          </c:extLst>
        </c:ser>
        <c:ser>
          <c:idx val="4"/>
          <c:order val="4"/>
          <c:tx>
            <c:strRef>
              <c:f>'NON-ETS &amp; ETS'!$A$80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ETS'!$B$80:$AD$80</c:f>
              <c:numCache>
                <c:formatCode>0.00</c:formatCode>
                <c:ptCount val="29"/>
                <c:pt idx="0">
                  <c:v>1160.6547857137414</c:v>
                </c:pt>
                <c:pt idx="1">
                  <c:v>1144.5789777818236</c:v>
                </c:pt>
                <c:pt idx="2">
                  <c:v>1062.5422076599893</c:v>
                </c:pt>
                <c:pt idx="3">
                  <c:v>1046.8758121630408</c:v>
                </c:pt>
                <c:pt idx="4">
                  <c:v>1079.2784230682903</c:v>
                </c:pt>
                <c:pt idx="5">
                  <c:v>936.34092293666049</c:v>
                </c:pt>
                <c:pt idx="6">
                  <c:v>979.84104089544371</c:v>
                </c:pt>
                <c:pt idx="7">
                  <c:v>955.36699614717122</c:v>
                </c:pt>
                <c:pt idx="8">
                  <c:v>906.14326535572923</c:v>
                </c:pt>
                <c:pt idx="9">
                  <c:v>954.75329655360281</c:v>
                </c:pt>
                <c:pt idx="10">
                  <c:v>989.427223372458</c:v>
                </c:pt>
                <c:pt idx="11">
                  <c:v>1019.4580026905459</c:v>
                </c:pt>
                <c:pt idx="12">
                  <c:v>981.60676128430805</c:v>
                </c:pt>
                <c:pt idx="13">
                  <c:v>963.29821029831294</c:v>
                </c:pt>
                <c:pt idx="14">
                  <c:v>871.41891055113115</c:v>
                </c:pt>
                <c:pt idx="15">
                  <c:v>952.4372317989255</c:v>
                </c:pt>
                <c:pt idx="16">
                  <c:v>912.67078501688445</c:v>
                </c:pt>
                <c:pt idx="17">
                  <c:v>958.73182721383375</c:v>
                </c:pt>
                <c:pt idx="18">
                  <c:v>1053.0069260684563</c:v>
                </c:pt>
                <c:pt idx="19">
                  <c:v>995.63032292653315</c:v>
                </c:pt>
                <c:pt idx="20">
                  <c:v>1014.3502017271484</c:v>
                </c:pt>
                <c:pt idx="21">
                  <c:v>902.81938452878012</c:v>
                </c:pt>
                <c:pt idx="22">
                  <c:v>916.65218129868504</c:v>
                </c:pt>
                <c:pt idx="23">
                  <c:v>855.63129859564253</c:v>
                </c:pt>
                <c:pt idx="24">
                  <c:v>798.15485298834665</c:v>
                </c:pt>
                <c:pt idx="25">
                  <c:v>832.1535441691085</c:v>
                </c:pt>
                <c:pt idx="26">
                  <c:v>849.34554275371204</c:v>
                </c:pt>
                <c:pt idx="27">
                  <c:v>905.7815564836352</c:v>
                </c:pt>
                <c:pt idx="28">
                  <c:v>979.83691763392505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3E-4C10-9A1F-DE6A2FCFADF2}"/>
            </c:ext>
          </c:extLst>
        </c:ser>
        <c:ser>
          <c:idx val="5"/>
          <c:order val="5"/>
          <c:tx>
            <c:strRef>
              <c:f>'NON-ETS &amp; ETS'!$A$81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ETS'!$B$81:$AD$81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13078.14246990743</c:v>
                </c:pt>
                <c:pt idx="16">
                  <c:v>13766.81624665892</c:v>
                </c:pt>
                <c:pt idx="17">
                  <c:v>14351.859060806661</c:v>
                </c:pt>
                <c:pt idx="18">
                  <c:v>13612.723269209135</c:v>
                </c:pt>
                <c:pt idx="19">
                  <c:v>12405.35007336661</c:v>
                </c:pt>
                <c:pt idx="20">
                  <c:v>11485.955131130426</c:v>
                </c:pt>
                <c:pt idx="21">
                  <c:v>11173.256942443761</c:v>
                </c:pt>
                <c:pt idx="22">
                  <c:v>10787.490292732789</c:v>
                </c:pt>
                <c:pt idx="23">
                  <c:v>11007.135589989559</c:v>
                </c:pt>
                <c:pt idx="24">
                  <c:v>11292.750069651138</c:v>
                </c:pt>
                <c:pt idx="25">
                  <c:v>11748.59553815264</c:v>
                </c:pt>
                <c:pt idx="26">
                  <c:v>12197.940684252872</c:v>
                </c:pt>
                <c:pt idx="27">
                  <c:v>11900.26340788941</c:v>
                </c:pt>
                <c:pt idx="28">
                  <c:v>12092.818377225733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3E-4C10-9A1F-DE6A2FCFADF2}"/>
            </c:ext>
          </c:extLst>
        </c:ser>
        <c:ser>
          <c:idx val="6"/>
          <c:order val="6"/>
          <c:tx>
            <c:strRef>
              <c:f>'NON-ETS &amp; ETS'!$A$87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ETS'!$B$87:$AD$87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211.89704697901499</c:v>
                </c:pt>
                <c:pt idx="16">
                  <c:v>172.2465413502992</c:v>
                </c:pt>
                <c:pt idx="17">
                  <c:v>186.91943081206998</c:v>
                </c:pt>
                <c:pt idx="18">
                  <c:v>170.65733968304119</c:v>
                </c:pt>
                <c:pt idx="19">
                  <c:v>172.121759701576</c:v>
                </c:pt>
                <c:pt idx="20">
                  <c:v>164.84201851099397</c:v>
                </c:pt>
                <c:pt idx="21">
                  <c:v>166.53338381930041</c:v>
                </c:pt>
                <c:pt idx="22">
                  <c:v>168.27611726377771</c:v>
                </c:pt>
                <c:pt idx="23">
                  <c:v>176.03936569221435</c:v>
                </c:pt>
                <c:pt idx="24">
                  <c:v>169.69343784092936</c:v>
                </c:pt>
                <c:pt idx="25">
                  <c:v>176.95822444681551</c:v>
                </c:pt>
                <c:pt idx="26">
                  <c:v>181.21773302007728</c:v>
                </c:pt>
                <c:pt idx="27">
                  <c:v>229.80490601007426</c:v>
                </c:pt>
                <c:pt idx="28">
                  <c:v>221.38210944370616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E-4C10-9A1F-DE6A2FCFADF2}"/>
            </c:ext>
          </c:extLst>
        </c:ser>
        <c:ser>
          <c:idx val="7"/>
          <c:order val="7"/>
          <c:tx>
            <c:strRef>
              <c:f>'NON-ETS &amp; ETS'!$A$93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ETS'!$B$93:$AD$93</c:f>
              <c:numCache>
                <c:formatCode>0.00</c:formatCode>
                <c:ptCount val="29"/>
                <c:pt idx="0">
                  <c:v>34.591111871073778</c:v>
                </c:pt>
                <c:pt idx="1">
                  <c:v>49.500497452363035</c:v>
                </c:pt>
                <c:pt idx="2">
                  <c:v>64.409697447839392</c:v>
                </c:pt>
                <c:pt idx="3">
                  <c:v>106.43423634497699</c:v>
                </c:pt>
                <c:pt idx="4">
                  <c:v>149.57942473915489</c:v>
                </c:pt>
                <c:pt idx="5">
                  <c:v>298.1165961359477</c:v>
                </c:pt>
                <c:pt idx="6">
                  <c:v>409.30383925710083</c:v>
                </c:pt>
                <c:pt idx="7">
                  <c:v>592.10767775259615</c:v>
                </c:pt>
                <c:pt idx="8">
                  <c:v>560.90583583019782</c:v>
                </c:pt>
                <c:pt idx="9">
                  <c:v>712.08780348507003</c:v>
                </c:pt>
                <c:pt idx="10">
                  <c:v>968.40143882676171</c:v>
                </c:pt>
                <c:pt idx="11">
                  <c:v>1066.2125630201413</c:v>
                </c:pt>
                <c:pt idx="12">
                  <c:v>993.6574410659905</c:v>
                </c:pt>
                <c:pt idx="13">
                  <c:v>1133.2375952134605</c:v>
                </c:pt>
                <c:pt idx="14">
                  <c:v>1003.5557097569092</c:v>
                </c:pt>
                <c:pt idx="15">
                  <c:v>1021.4482703115378</c:v>
                </c:pt>
                <c:pt idx="16">
                  <c:v>1179.8928451087781</c:v>
                </c:pt>
                <c:pt idx="17">
                  <c:v>1174.9378272662414</c:v>
                </c:pt>
                <c:pt idx="18">
                  <c:v>1036.0549945002592</c:v>
                </c:pt>
                <c:pt idx="19">
                  <c:v>1028.4062981339709</c:v>
                </c:pt>
                <c:pt idx="20">
                  <c:v>996.07509272132427</c:v>
                </c:pt>
                <c:pt idx="21">
                  <c:v>1007.4455555032121</c:v>
                </c:pt>
                <c:pt idx="22">
                  <c:v>986.12137592647707</c:v>
                </c:pt>
                <c:pt idx="23">
                  <c:v>1017.5707605693422</c:v>
                </c:pt>
                <c:pt idx="24">
                  <c:v>1073.2575085920128</c:v>
                </c:pt>
                <c:pt idx="25">
                  <c:v>1087.2695177089972</c:v>
                </c:pt>
                <c:pt idx="26">
                  <c:v>1174.1956747023653</c:v>
                </c:pt>
                <c:pt idx="27">
                  <c:v>1212.1445852120294</c:v>
                </c:pt>
                <c:pt idx="28">
                  <c:v>1088.0655795358864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3E-4C10-9A1F-DE6A2FCFADF2}"/>
            </c:ext>
          </c:extLst>
        </c:ser>
        <c:ser>
          <c:idx val="8"/>
          <c:order val="8"/>
          <c:tx>
            <c:strRef>
              <c:f>'NON-ETS &amp; ETS'!$A$94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ETS'!$B$94:$AD$94</c:f>
              <c:numCache>
                <c:formatCode>0.00</c:formatCode>
                <c:ptCount val="29"/>
                <c:pt idx="0">
                  <c:v>20363.73252845712</c:v>
                </c:pt>
                <c:pt idx="1">
                  <c:v>20444.368645473711</c:v>
                </c:pt>
                <c:pt idx="2">
                  <c:v>20440.496141495238</c:v>
                </c:pt>
                <c:pt idx="3">
                  <c:v>20631.05219330551</c:v>
                </c:pt>
                <c:pt idx="4">
                  <c:v>20783.333840935822</c:v>
                </c:pt>
                <c:pt idx="5">
                  <c:v>21430.942263841443</c:v>
                </c:pt>
                <c:pt idx="6">
                  <c:v>21600.835215520583</c:v>
                </c:pt>
                <c:pt idx="7">
                  <c:v>21649.257225798952</c:v>
                </c:pt>
                <c:pt idx="8">
                  <c:v>22057.362289350473</c:v>
                </c:pt>
                <c:pt idx="9">
                  <c:v>21693.37134707085</c:v>
                </c:pt>
                <c:pt idx="10">
                  <c:v>20767.917597964155</c:v>
                </c:pt>
                <c:pt idx="11">
                  <c:v>20426.185315906539</c:v>
                </c:pt>
                <c:pt idx="12">
                  <c:v>20078.316888949324</c:v>
                </c:pt>
                <c:pt idx="13">
                  <c:v>20334.966756172988</c:v>
                </c:pt>
                <c:pt idx="14">
                  <c:v>20057.295307292912</c:v>
                </c:pt>
                <c:pt idx="15">
                  <c:v>19813.6650738114</c:v>
                </c:pt>
                <c:pt idx="16">
                  <c:v>19404.391956864471</c:v>
                </c:pt>
                <c:pt idx="17">
                  <c:v>19066.907363932951</c:v>
                </c:pt>
                <c:pt idx="18">
                  <c:v>18895.52413534524</c:v>
                </c:pt>
                <c:pt idx="19">
                  <c:v>18479.521132934671</c:v>
                </c:pt>
                <c:pt idx="20">
                  <c:v>18558.876689663393</c:v>
                </c:pt>
                <c:pt idx="21">
                  <c:v>17940.233678285003</c:v>
                </c:pt>
                <c:pt idx="22">
                  <c:v>18317.676692706227</c:v>
                </c:pt>
                <c:pt idx="23">
                  <c:v>19142.89865433981</c:v>
                </c:pt>
                <c:pt idx="24">
                  <c:v>18914.307390459551</c:v>
                </c:pt>
                <c:pt idx="25">
                  <c:v>19141.829416469602</c:v>
                </c:pt>
                <c:pt idx="26">
                  <c:v>19658.514428791703</c:v>
                </c:pt>
                <c:pt idx="27">
                  <c:v>20220.789283841244</c:v>
                </c:pt>
                <c:pt idx="28">
                  <c:v>20597.327750440541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3E-4C10-9A1F-DE6A2FCFADF2}"/>
            </c:ext>
          </c:extLst>
        </c:ser>
        <c:ser>
          <c:idx val="9"/>
          <c:order val="9"/>
          <c:tx>
            <c:strRef>
              <c:f>'NON-ETS &amp; ETS'!$A$102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ETS'!$B$71:$AD$71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'NON-ETS &amp; ETS'!$B$102:$AD$102</c:f>
              <c:numCache>
                <c:formatCode>0.00</c:formatCode>
                <c:ptCount val="29"/>
                <c:pt idx="0">
                  <c:v>1546.8003996996913</c:v>
                </c:pt>
                <c:pt idx="1">
                  <c:v>1627.7649618277587</c:v>
                </c:pt>
                <c:pt idx="2">
                  <c:v>1692.8601567558967</c:v>
                </c:pt>
                <c:pt idx="3">
                  <c:v>1742.5251792457784</c:v>
                </c:pt>
                <c:pt idx="4">
                  <c:v>1786.7952341677737</c:v>
                </c:pt>
                <c:pt idx="5">
                  <c:v>1823.0170859163275</c:v>
                </c:pt>
                <c:pt idx="6">
                  <c:v>1702.1735435775422</c:v>
                </c:pt>
                <c:pt idx="7">
                  <c:v>1428.9083438370149</c:v>
                </c:pt>
                <c:pt idx="8">
                  <c:v>1472.0318915508019</c:v>
                </c:pt>
                <c:pt idx="9">
                  <c:v>1477.2829261327743</c:v>
                </c:pt>
                <c:pt idx="10">
                  <c:v>1489.0931634895912</c:v>
                </c:pt>
                <c:pt idx="11">
                  <c:v>1601.8416075473442</c:v>
                </c:pt>
                <c:pt idx="12">
                  <c:v>1707.6016299791327</c:v>
                </c:pt>
                <c:pt idx="13">
                  <c:v>1763.0989231024366</c:v>
                </c:pt>
                <c:pt idx="14">
                  <c:v>1484.2041275760614</c:v>
                </c:pt>
                <c:pt idx="15">
                  <c:v>1290.6781700928918</c:v>
                </c:pt>
                <c:pt idx="16">
                  <c:v>1326.3973042215107</c:v>
                </c:pt>
                <c:pt idx="17">
                  <c:v>848.50866420761213</c:v>
                </c:pt>
                <c:pt idx="18">
                  <c:v>687.385940110756</c:v>
                </c:pt>
                <c:pt idx="19">
                  <c:v>515.20520574863963</c:v>
                </c:pt>
                <c:pt idx="20">
                  <c:v>499.72273998324999</c:v>
                </c:pt>
                <c:pt idx="21">
                  <c:v>590.77098648624724</c:v>
                </c:pt>
                <c:pt idx="22">
                  <c:v>515.08880465427978</c:v>
                </c:pt>
                <c:pt idx="23">
                  <c:v>671.03350107816573</c:v>
                </c:pt>
                <c:pt idx="24">
                  <c:v>852.47113361551919</c:v>
                </c:pt>
                <c:pt idx="25">
                  <c:v>933.52324053743564</c:v>
                </c:pt>
                <c:pt idx="26">
                  <c:v>938.95739031109133</c:v>
                </c:pt>
                <c:pt idx="27">
                  <c:v>916.31016695767596</c:v>
                </c:pt>
                <c:pt idx="28">
                  <c:v>890.8274586282148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3E-4C10-9A1F-DE6A2FCF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11388851787297"/>
          <c:y val="0.11907159749626536"/>
          <c:w val="0.53358032874831252"/>
          <c:h val="0.5983237262973366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B-4420-8F5B-D36918EA2EFF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B-4420-8F5B-D36918EA2EFF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3B-4420-8F5B-D36918EA2EFF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3B-4420-8F5B-D36918EA2EFF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3B-4420-8F5B-D36918EA2EFF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3B-4420-8F5B-D36918EA2EFF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3B-4420-8F5B-D36918EA2EFF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3B-4420-8F5B-D36918EA2EFF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3B-4420-8F5B-D36918EA2E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ETS'!$B$72,'NON-ETS &amp; ETS'!$B$77:$B$81,'NON-ETS &amp; ETS'!$B$87,'NON-ETS &amp; ETS'!$B$93:$B$94,'NON-ETS &amp; ETS'!$B$102)</c:f>
              <c:numCache>
                <c:formatCode>0.00</c:formatCode>
                <c:ptCount val="10"/>
                <c:pt idx="0">
                  <c:v>11328.062948959654</c:v>
                </c:pt>
                <c:pt idx="1">
                  <c:v>7523.6648356256719</c:v>
                </c:pt>
                <c:pt idx="2">
                  <c:v>3961.7501968617189</c:v>
                </c:pt>
                <c:pt idx="3">
                  <c:v>1083.4878236245095</c:v>
                </c:pt>
                <c:pt idx="4">
                  <c:v>1160.6547857137414</c:v>
                </c:pt>
                <c:pt idx="5">
                  <c:v>5146.5335160969971</c:v>
                </c:pt>
                <c:pt idx="6">
                  <c:v>3274.5701902448959</c:v>
                </c:pt>
                <c:pt idx="7">
                  <c:v>34.591111871073778</c:v>
                </c:pt>
                <c:pt idx="8">
                  <c:v>20363.73252845712</c:v>
                </c:pt>
                <c:pt idx="9">
                  <c:v>1546.8003996996913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3B-4420-8F5B-D36918EA2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47500141357448"/>
          <c:y val="0.11618768940079643"/>
          <c:w val="0.5400849335067317"/>
          <c:h val="0.5896744402803215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8.7807845699736375E-2"/>
                  <c:y val="-3.220392264015363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D-4847-8C0B-C0E1CFD2266B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D-4847-8C0B-C0E1CFD2266B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1D-4847-8C0B-C0E1CFD2266B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D-4847-8C0B-C0E1CFD2266B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1D-4847-8C0B-C0E1CFD2266B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1D-4847-8C0B-C0E1CFD2266B}"/>
                </c:ext>
              </c:extLst>
            </c:dLbl>
            <c:dLbl>
              <c:idx val="6"/>
              <c:layout>
                <c:manualLayout>
                  <c:x val="0.17861165246585956"/>
                  <c:y val="-2.7586858566166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1D-4847-8C0B-C0E1CFD2266B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D-4847-8C0B-C0E1CFD2266B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1D-4847-8C0B-C0E1CFD2266B}"/>
                </c:ext>
              </c:extLst>
            </c:dLbl>
            <c:dLbl>
              <c:idx val="9"/>
              <c:layout>
                <c:manualLayout>
                  <c:x val="-0.10983608346197216"/>
                  <c:y val="-4.33365951812414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1D-4847-8C0B-C0E1CFD226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ETS'!$A$72,'NON-ETS &amp; ETS'!$A$77:$A$81,'NON-ETS &amp; ETS'!$A$87,'NON-ETS &amp; ETS'!$A$93:$A$94,'NON-ETS &amp; ETS'!$A$102)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ETS'!$AD$72,'NON-ETS &amp; ETS'!$AD$77:$AD$81,'NON-ETS &amp; ETS'!$AD$87,'NON-ETS &amp; ETS'!$AD$93:$AD$94,'NON-ETS &amp; ETS'!$AD$102)</c:f>
              <c:numCache>
                <c:formatCode>0.00</c:formatCode>
                <c:ptCount val="10"/>
                <c:pt idx="0">
                  <c:v>612.9552820730803</c:v>
                </c:pt>
                <c:pt idx="1">
                  <c:v>6197.1811918194844</c:v>
                </c:pt>
                <c:pt idx="2">
                  <c:v>1216.5929740126658</c:v>
                </c:pt>
                <c:pt idx="3">
                  <c:v>1078.3115639347852</c:v>
                </c:pt>
                <c:pt idx="4">
                  <c:v>979.83691763392505</c:v>
                </c:pt>
                <c:pt idx="5">
                  <c:v>12092.818377225733</c:v>
                </c:pt>
                <c:pt idx="6">
                  <c:v>221.38210944370616</c:v>
                </c:pt>
                <c:pt idx="7">
                  <c:v>1088.0655795358864</c:v>
                </c:pt>
                <c:pt idx="8">
                  <c:v>20597.327750440541</c:v>
                </c:pt>
                <c:pt idx="9">
                  <c:v>890.8274586282148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1D-4847-8C0B-C0E1CFD22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1990-2018 GHG'!$AD$1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E4-4A83-A94F-85D600915FD2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4-4A83-A94F-85D600915FD2}"/>
                </c:ext>
              </c:extLst>
            </c:dLbl>
            <c:dLbl>
              <c:idx val="2"/>
              <c:layout>
                <c:manualLayout>
                  <c:x val="1.5594540846509334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4-4A83-A94F-85D600915FD2}"/>
                </c:ext>
              </c:extLst>
            </c:dLbl>
            <c:dLbl>
              <c:idx val="3"/>
              <c:layout>
                <c:manualLayout>
                  <c:x val="5.1981802821697782E-3"/>
                  <c:y val="-8.02005139147884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E4-4A83-A94F-85D600915FD2}"/>
                </c:ext>
              </c:extLst>
            </c:dLbl>
            <c:dLbl>
              <c:idx val="4"/>
              <c:layout>
                <c:manualLayout>
                  <c:x val="-3.4654535214465182E-2"/>
                  <c:y val="3.80952441095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E4-4A83-A94F-85D600915FD2}"/>
                </c:ext>
              </c:extLst>
            </c:dLbl>
            <c:dLbl>
              <c:idx val="5"/>
              <c:layout>
                <c:manualLayout>
                  <c:x val="-2.5436522305721763E-2"/>
                  <c:y val="1.19850177840677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E4-4A83-A94F-85D600915FD2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E4-4A83-A94F-85D600915FD2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E4-4A83-A94F-85D600915FD2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E4-4A83-A94F-85D600915FD2}"/>
                </c:ext>
              </c:extLst>
            </c:dLbl>
            <c:dLbl>
              <c:idx val="9"/>
              <c:layout>
                <c:manualLayout>
                  <c:x val="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E4-4A83-A94F-85D600915FD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GHG'!$A$2,'NEW Summary 1990-2018 GHG'!$A$7,'NEW Summary 1990-2018 GHG'!$A$8,'NEW Summary 1990-2018 GHG'!$A$9,'NEW Summary 1990-2018 GHG'!$A$10,'NEW Summary 1990-2018 GHG'!$A$11,'NEW Summary 1990-2018 GHG'!$A$17,'NEW Summary 1990-2018 GHG'!$A$23,'NEW Summary 1990-2018 GHG'!$A$24,'NEW Summary 1990-2018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GHG'!$AD$2,'NEW Summary 1990-2018 GHG'!$AD$7,'NEW Summary 1990-2018 GHG'!$AD$8,'NEW Summary 1990-2018 GHG'!$AD$9,'NEW Summary 1990-2018 GHG'!$AD$10,'NEW Summary 1990-2018 GHG'!$AD$11,'NEW Summary 1990-2018 GHG'!$AD$17,'NEW Summary 1990-2018 GHG'!$AD$23,'NEW Summary 1990-2018 GHG'!$AD$24,'NEW Summary 1990-2018 GHG'!$AD$32)</c:f>
              <c:numCache>
                <c:formatCode>0.00</c:formatCode>
                <c:ptCount val="10"/>
                <c:pt idx="0">
                  <c:v>10364.725366141944</c:v>
                </c:pt>
                <c:pt idx="1">
                  <c:v>6197.1811918194844</c:v>
                </c:pt>
                <c:pt idx="2">
                  <c:v>4741.3899208944722</c:v>
                </c:pt>
                <c:pt idx="3">
                  <c:v>1128.5238025792798</c:v>
                </c:pt>
                <c:pt idx="4">
                  <c:v>979.83691763392505</c:v>
                </c:pt>
                <c:pt idx="5">
                  <c:v>12203.095195814461</c:v>
                </c:pt>
                <c:pt idx="6">
                  <c:v>2315.931089205631</c:v>
                </c:pt>
                <c:pt idx="7">
                  <c:v>1088.0655795358864</c:v>
                </c:pt>
                <c:pt idx="8">
                  <c:v>20597.327750440541</c:v>
                </c:pt>
                <c:pt idx="9">
                  <c:v>890.8274586282148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E4-4A83-A94F-85D600915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'NEW Summary 1990-2018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C-42ED-A84F-F5F045E09747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C-42ED-A84F-F5F045E09747}"/>
                </c:ext>
              </c:extLst>
            </c:dLbl>
            <c:dLbl>
              <c:idx val="2"/>
              <c:layout>
                <c:manualLayout>
                  <c:x val="0.1079529372544438"/>
                  <c:y val="-3.181836130039653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C-42ED-A84F-F5F045E09747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C-42ED-A84F-F5F045E09747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C-42ED-A84F-F5F045E09747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BC-42ED-A84F-F5F045E09747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C-42ED-A84F-F5F045E0974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BC-42ED-A84F-F5F045E0974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BC-42ED-A84F-F5F045E09747}"/>
                </c:ext>
              </c:extLst>
            </c:dLbl>
            <c:dLbl>
              <c:idx val="9"/>
              <c:layout>
                <c:manualLayout>
                  <c:x val="6.3172660518518553E-2"/>
                  <c:y val="4.562161731637028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BC-42ED-A84F-F5F045E097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GHG'!$A$2,'NEW Summary 1990-2018 GHG'!$A$7,'NEW Summary 1990-2018 GHG'!$A$8,'NEW Summary 1990-2018 GHG'!$A$9,'NEW Summary 1990-2018 GHG'!$A$10,'NEW Summary 1990-2018 GHG'!$A$11,'NEW Summary 1990-2018 GHG'!$A$17,'NEW Summary 1990-2018 GHG'!$A$23,'NEW Summary 1990-2018 GHG'!$A$24,'NEW Summary 1990-2018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GHG'!$B$2,'NEW Summary 1990-2018 GHG'!$B$7,'NEW Summary 1990-2018 GHG'!$B$8,'NEW Summary 1990-2018 GHG'!$B$9,'NEW Summary 1990-2018 GHG'!$B$10,'NEW Summary 1990-2018 GHG'!$B$11,'NEW Summary 1990-2018 GHG'!$B$17,'NEW Summary 1990-2018 GHG'!$B$23,'NEW Summary 1990-2018 GHG'!$B$24,'NEW Summary 1990-2018 GHG'!$B$32)</c:f>
              <c:numCache>
                <c:formatCode>0.00</c:formatCode>
                <c:ptCount val="10"/>
                <c:pt idx="0">
                  <c:v>11328.062948959654</c:v>
                </c:pt>
                <c:pt idx="1">
                  <c:v>7523.6648356256719</c:v>
                </c:pt>
                <c:pt idx="2">
                  <c:v>3961.7501968617189</c:v>
                </c:pt>
                <c:pt idx="3">
                  <c:v>1083.4878236245095</c:v>
                </c:pt>
                <c:pt idx="4">
                  <c:v>1160.6547857137414</c:v>
                </c:pt>
                <c:pt idx="5">
                  <c:v>5146.5335160969971</c:v>
                </c:pt>
                <c:pt idx="6">
                  <c:v>3274.5701902448959</c:v>
                </c:pt>
                <c:pt idx="7">
                  <c:v>34.591111871073778</c:v>
                </c:pt>
                <c:pt idx="8">
                  <c:v>20363.73252845712</c:v>
                </c:pt>
                <c:pt idx="9">
                  <c:v>1546.8003996996913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BC-42ED-A84F-F5F045E0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lineChart>
        <c:grouping val="standard"/>
        <c:varyColors val="0"/>
        <c:ser>
          <c:idx val="8"/>
          <c:order val="0"/>
          <c:tx>
            <c:strRef>
              <c:f>'NEW Summary 1990-2018 GHG'!$A$24</c:f>
              <c:strCache>
                <c:ptCount val="1"/>
                <c:pt idx="0">
                  <c:v>Agriculture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GHG'!$B$24:$AD$24</c:f>
              <c:numCache>
                <c:formatCode>0.00</c:formatCode>
                <c:ptCount val="29"/>
                <c:pt idx="0">
                  <c:v>20363.73252845712</c:v>
                </c:pt>
                <c:pt idx="1">
                  <c:v>20444.368645473711</c:v>
                </c:pt>
                <c:pt idx="2">
                  <c:v>20440.496141495238</c:v>
                </c:pt>
                <c:pt idx="3">
                  <c:v>20631.05219330551</c:v>
                </c:pt>
                <c:pt idx="4">
                  <c:v>20783.333840935822</c:v>
                </c:pt>
                <c:pt idx="5">
                  <c:v>21430.942263841443</c:v>
                </c:pt>
                <c:pt idx="6">
                  <c:v>21600.835215520583</c:v>
                </c:pt>
                <c:pt idx="7">
                  <c:v>21649.257225798952</c:v>
                </c:pt>
                <c:pt idx="8">
                  <c:v>22057.362289350473</c:v>
                </c:pt>
                <c:pt idx="9">
                  <c:v>21693.37134707085</c:v>
                </c:pt>
                <c:pt idx="10">
                  <c:v>20767.917597964155</c:v>
                </c:pt>
                <c:pt idx="11">
                  <c:v>20426.185315906539</c:v>
                </c:pt>
                <c:pt idx="12">
                  <c:v>20078.316888949324</c:v>
                </c:pt>
                <c:pt idx="13">
                  <c:v>20334.966756172988</c:v>
                </c:pt>
                <c:pt idx="14">
                  <c:v>20057.295307292912</c:v>
                </c:pt>
                <c:pt idx="15">
                  <c:v>19813.6650738114</c:v>
                </c:pt>
                <c:pt idx="16">
                  <c:v>19404.391956864471</c:v>
                </c:pt>
                <c:pt idx="17">
                  <c:v>19066.907363932951</c:v>
                </c:pt>
                <c:pt idx="18">
                  <c:v>18895.52413534524</c:v>
                </c:pt>
                <c:pt idx="19">
                  <c:v>18479.521132934671</c:v>
                </c:pt>
                <c:pt idx="20">
                  <c:v>18558.876689663393</c:v>
                </c:pt>
                <c:pt idx="21">
                  <c:v>17940.233678285003</c:v>
                </c:pt>
                <c:pt idx="22">
                  <c:v>18317.676692706227</c:v>
                </c:pt>
                <c:pt idx="23">
                  <c:v>19142.89865433981</c:v>
                </c:pt>
                <c:pt idx="24">
                  <c:v>18914.307390459551</c:v>
                </c:pt>
                <c:pt idx="25">
                  <c:v>19141.829416469602</c:v>
                </c:pt>
                <c:pt idx="26">
                  <c:v>19658.514428791703</c:v>
                </c:pt>
                <c:pt idx="27">
                  <c:v>20220.789283841244</c:v>
                </c:pt>
                <c:pt idx="28">
                  <c:v>20597.327750440541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4B2-9A27-E85D09D3641E}"/>
            </c:ext>
          </c:extLst>
        </c:ser>
        <c:ser>
          <c:idx val="0"/>
          <c:order val="1"/>
          <c:tx>
            <c:strRef>
              <c:f>'NEW Summary 1990-2018 GHG'!$A$2</c:f>
              <c:strCache>
                <c:ptCount val="1"/>
                <c:pt idx="0">
                  <c:v>Energy Industries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GHG'!$B$2:$AD$2</c:f>
              <c:numCache>
                <c:formatCode>0.00</c:formatCode>
                <c:ptCount val="29"/>
                <c:pt idx="0">
                  <c:v>11328.062948959654</c:v>
                </c:pt>
                <c:pt idx="1">
                  <c:v>11781.846788558678</c:v>
                </c:pt>
                <c:pt idx="2">
                  <c:v>12439.248527068998</c:v>
                </c:pt>
                <c:pt idx="3">
                  <c:v>12459.326088729957</c:v>
                </c:pt>
                <c:pt idx="4">
                  <c:v>12795.361894275353</c:v>
                </c:pt>
                <c:pt idx="5">
                  <c:v>13479.884552547379</c:v>
                </c:pt>
                <c:pt idx="6">
                  <c:v>14199.717046333641</c:v>
                </c:pt>
                <c:pt idx="7">
                  <c:v>14854.150562876406</c:v>
                </c:pt>
                <c:pt idx="8">
                  <c:v>15224.261364368638</c:v>
                </c:pt>
                <c:pt idx="9">
                  <c:v>15922.775883462005</c:v>
                </c:pt>
                <c:pt idx="10">
                  <c:v>16204.678362586101</c:v>
                </c:pt>
                <c:pt idx="11">
                  <c:v>17491.859710697001</c:v>
                </c:pt>
                <c:pt idx="12">
                  <c:v>16497.512696527028</c:v>
                </c:pt>
                <c:pt idx="13">
                  <c:v>16473.25775236452</c:v>
                </c:pt>
                <c:pt idx="14">
                  <c:v>15421.65063480559</c:v>
                </c:pt>
                <c:pt idx="15">
                  <c:v>15908.20403816002</c:v>
                </c:pt>
                <c:pt idx="16">
                  <c:v>15166.893292081066</c:v>
                </c:pt>
                <c:pt idx="17">
                  <c:v>14677.373744168282</c:v>
                </c:pt>
                <c:pt idx="18">
                  <c:v>14799.783060013944</c:v>
                </c:pt>
                <c:pt idx="19">
                  <c:v>13202.429315237026</c:v>
                </c:pt>
                <c:pt idx="20">
                  <c:v>13468.464159116817</c:v>
                </c:pt>
                <c:pt idx="21">
                  <c:v>12063.077836187524</c:v>
                </c:pt>
                <c:pt idx="22">
                  <c:v>12903.261061630596</c:v>
                </c:pt>
                <c:pt idx="23">
                  <c:v>11496.117495399385</c:v>
                </c:pt>
                <c:pt idx="24">
                  <c:v>11272.050289792111</c:v>
                </c:pt>
                <c:pt idx="25">
                  <c:v>11891.326014954979</c:v>
                </c:pt>
                <c:pt idx="26">
                  <c:v>12608.197516117451</c:v>
                </c:pt>
                <c:pt idx="27">
                  <c:v>11743.869413063774</c:v>
                </c:pt>
                <c:pt idx="28">
                  <c:v>10364.725366141944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D-44B2-9A27-E85D09D3641E}"/>
            </c:ext>
          </c:extLst>
        </c:ser>
        <c:ser>
          <c:idx val="5"/>
          <c:order val="2"/>
          <c:tx>
            <c:strRef>
              <c:f>'NEW Summary 1990-2018 GHG'!$A$11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GHG'!$B$11:$AD$11</c:f>
              <c:numCache>
                <c:formatCode>0.00</c:formatCode>
                <c:ptCount val="29"/>
                <c:pt idx="0">
                  <c:v>5146.5335160969971</c:v>
                </c:pt>
                <c:pt idx="1">
                  <c:v>5325.592334987663</c:v>
                </c:pt>
                <c:pt idx="2">
                  <c:v>5755.6966103135346</c:v>
                </c:pt>
                <c:pt idx="3">
                  <c:v>5732.58887628295</c:v>
                </c:pt>
                <c:pt idx="4">
                  <c:v>5985.101213192117</c:v>
                </c:pt>
                <c:pt idx="5">
                  <c:v>6280.1811055945836</c:v>
                </c:pt>
                <c:pt idx="6">
                  <c:v>7332.5259196566367</c:v>
                </c:pt>
                <c:pt idx="7">
                  <c:v>7712.8098031865593</c:v>
                </c:pt>
                <c:pt idx="8">
                  <c:v>9060.7396891949156</c:v>
                </c:pt>
                <c:pt idx="9">
                  <c:v>9754.9605344547927</c:v>
                </c:pt>
                <c:pt idx="10">
                  <c:v>10796.669546540576</c:v>
                </c:pt>
                <c:pt idx="11">
                  <c:v>11320.328906168208</c:v>
                </c:pt>
                <c:pt idx="12">
                  <c:v>11514.788401933201</c:v>
                </c:pt>
                <c:pt idx="13">
                  <c:v>11715.782792202277</c:v>
                </c:pt>
                <c:pt idx="14">
                  <c:v>12435.224656450946</c:v>
                </c:pt>
                <c:pt idx="15">
                  <c:v>13143.43446990743</c:v>
                </c:pt>
                <c:pt idx="16">
                  <c:v>13822.257646658922</c:v>
                </c:pt>
                <c:pt idx="17">
                  <c:v>14406.205680729165</c:v>
                </c:pt>
                <c:pt idx="18">
                  <c:v>13673.981033976668</c:v>
                </c:pt>
                <c:pt idx="19">
                  <c:v>12451.436207951519</c:v>
                </c:pt>
                <c:pt idx="20">
                  <c:v>11534.978042187657</c:v>
                </c:pt>
                <c:pt idx="21">
                  <c:v>11222.730520079231</c:v>
                </c:pt>
                <c:pt idx="22">
                  <c:v>10836.233035689964</c:v>
                </c:pt>
                <c:pt idx="23">
                  <c:v>11067.614325609893</c:v>
                </c:pt>
                <c:pt idx="24">
                  <c:v>11348.677986314422</c:v>
                </c:pt>
                <c:pt idx="25">
                  <c:v>11814.05144686914</c:v>
                </c:pt>
                <c:pt idx="26">
                  <c:v>12295.592500998859</c:v>
                </c:pt>
                <c:pt idx="27">
                  <c:v>12004.976293524289</c:v>
                </c:pt>
                <c:pt idx="28">
                  <c:v>12203.095195814461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D-44B2-9A27-E85D09D3641E}"/>
            </c:ext>
          </c:extLst>
        </c:ser>
        <c:ser>
          <c:idx val="1"/>
          <c:order val="3"/>
          <c:tx>
            <c:strRef>
              <c:f>'NEW Summary 1990-2018 GHG'!$A$7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GHG'!$B$7:$AD$7</c:f>
              <c:numCache>
                <c:formatCode>0.00</c:formatCode>
                <c:ptCount val="29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6576.3213779944026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7271.6111503611419</c:v>
                </c:pt>
                <c:pt idx="16">
                  <c:v>7157.2186973537846</c:v>
                </c:pt>
                <c:pt idx="17">
                  <c:v>6928.4575162718102</c:v>
                </c:pt>
                <c:pt idx="18">
                  <c:v>7521.4924844222505</c:v>
                </c:pt>
                <c:pt idx="19">
                  <c:v>7466.9821244251762</c:v>
                </c:pt>
                <c:pt idx="20">
                  <c:v>7800.8796968120469</c:v>
                </c:pt>
                <c:pt idx="21">
                  <c:v>6609.7078517571563</c:v>
                </c:pt>
                <c:pt idx="22">
                  <c:v>6232.2915009637172</c:v>
                </c:pt>
                <c:pt idx="23">
                  <c:v>6395.3767620249009</c:v>
                </c:pt>
                <c:pt idx="24">
                  <c:v>5745.5821113099892</c:v>
                </c:pt>
                <c:pt idx="25">
                  <c:v>6041.3094552769026</c:v>
                </c:pt>
                <c:pt idx="26">
                  <c:v>6046.4814867219093</c:v>
                </c:pt>
                <c:pt idx="27">
                  <c:v>5740.9068130334808</c:v>
                </c:pt>
                <c:pt idx="28">
                  <c:v>6197.1811918194844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D-44B2-9A27-E85D09D3641E}"/>
            </c:ext>
          </c:extLst>
        </c:ser>
        <c:ser>
          <c:idx val="2"/>
          <c:order val="4"/>
          <c:tx>
            <c:strRef>
              <c:f>'NEW Summary 1990-2018 GHG'!$A$8</c:f>
              <c:strCache>
                <c:ptCount val="1"/>
                <c:pt idx="0">
                  <c:v>Manufacturing Combustion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GHG'!$B$8:$AD$8</c:f>
              <c:numCache>
                <c:formatCode>0.00</c:formatCode>
                <c:ptCount val="29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5870.4169980805827</c:v>
                </c:pt>
                <c:pt idx="16">
                  <c:v>5752.4070140376298</c:v>
                </c:pt>
                <c:pt idx="17">
                  <c:v>5788.7344844996851</c:v>
                </c:pt>
                <c:pt idx="18">
                  <c:v>5629.3414537547569</c:v>
                </c:pt>
                <c:pt idx="19">
                  <c:v>4486.9239149420027</c:v>
                </c:pt>
                <c:pt idx="20">
                  <c:v>4476.4678963195274</c:v>
                </c:pt>
                <c:pt idx="21">
                  <c:v>4142.360082932656</c:v>
                </c:pt>
                <c:pt idx="22">
                  <c:v>4176.510224016044</c:v>
                </c:pt>
                <c:pt idx="23">
                  <c:v>4239.353872065456</c:v>
                </c:pt>
                <c:pt idx="24">
                  <c:v>4322.9896600552911</c:v>
                </c:pt>
                <c:pt idx="25">
                  <c:v>4469.5735136389221</c:v>
                </c:pt>
                <c:pt idx="26">
                  <c:v>4526.1824330243908</c:v>
                </c:pt>
                <c:pt idx="27">
                  <c:v>4564.7315951203118</c:v>
                </c:pt>
                <c:pt idx="28">
                  <c:v>4741.3899208944722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2D-44B2-9A27-E85D09D3641E}"/>
            </c:ext>
          </c:extLst>
        </c:ser>
        <c:ser>
          <c:idx val="6"/>
          <c:order val="5"/>
          <c:tx>
            <c:strRef>
              <c:f>'NEW Summary 1990-2018 GHG'!$A$17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'NEW Summary 1990-2018 GHG'!$B$1:$AD$1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GHG'!$B$17:$AD$17</c:f>
              <c:numCache>
                <c:formatCode>0.00</c:formatCode>
                <c:ptCount val="29"/>
                <c:pt idx="0">
                  <c:v>3274.5701902448959</c:v>
                </c:pt>
                <c:pt idx="1">
                  <c:v>2961.9136633712956</c:v>
                </c:pt>
                <c:pt idx="2">
                  <c:v>2873.5340583859729</c:v>
                </c:pt>
                <c:pt idx="3">
                  <c:v>2838.991702207074</c:v>
                </c:pt>
                <c:pt idx="4">
                  <c:v>3077.3126217103299</c:v>
                </c:pt>
                <c:pt idx="5">
                  <c:v>2990.9468673509941</c:v>
                </c:pt>
                <c:pt idx="6">
                  <c:v>3073.1092293630454</c:v>
                </c:pt>
                <c:pt idx="7">
                  <c:v>3402.7069580668403</c:v>
                </c:pt>
                <c:pt idx="8">
                  <c:v>3292.6865253819628</c:v>
                </c:pt>
                <c:pt idx="9">
                  <c:v>3242.2337041272081</c:v>
                </c:pt>
                <c:pt idx="10">
                  <c:v>3789.5008896930567</c:v>
                </c:pt>
                <c:pt idx="11">
                  <c:v>3821.7860490602825</c:v>
                </c:pt>
                <c:pt idx="12">
                  <c:v>3303.4710366702934</c:v>
                </c:pt>
                <c:pt idx="13">
                  <c:v>2496.6623685794507</c:v>
                </c:pt>
                <c:pt idx="14">
                  <c:v>2668.2458739727804</c:v>
                </c:pt>
                <c:pt idx="15">
                  <c:v>2764.6923934482024</c:v>
                </c:pt>
                <c:pt idx="16">
                  <c:v>2710.9899519413066</c:v>
                </c:pt>
                <c:pt idx="17">
                  <c:v>2769.7231921741218</c:v>
                </c:pt>
                <c:pt idx="18">
                  <c:v>2472.2410850705933</c:v>
                </c:pt>
                <c:pt idx="19">
                  <c:v>1658.2626983573728</c:v>
                </c:pt>
                <c:pt idx="20">
                  <c:v>1464.8532580815568</c:v>
                </c:pt>
                <c:pt idx="21">
                  <c:v>1335.2823301447759</c:v>
                </c:pt>
                <c:pt idx="22">
                  <c:v>1561.7148986797943</c:v>
                </c:pt>
                <c:pt idx="23">
                  <c:v>1477.7343672228715</c:v>
                </c:pt>
                <c:pt idx="24">
                  <c:v>1820.1465908867003</c:v>
                </c:pt>
                <c:pt idx="25">
                  <c:v>2007.3217458592492</c:v>
                </c:pt>
                <c:pt idx="26">
                  <c:v>2149.6190850533003</c:v>
                </c:pt>
                <c:pt idx="27">
                  <c:v>2269.6611620331637</c:v>
                </c:pt>
                <c:pt idx="28">
                  <c:v>2315.931089205631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2D-44B2-9A27-E85D09D36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680192"/>
        <c:axId val="224694272"/>
      </c:lineChart>
      <c:catAx>
        <c:axId val="224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694272"/>
        <c:crossesAt val="0"/>
        <c:auto val="1"/>
        <c:lblAlgn val="ctr"/>
        <c:lblOffset val="100"/>
        <c:noMultiLvlLbl val="0"/>
      </c:catAx>
      <c:valAx>
        <c:axId val="224694272"/>
        <c:scaling>
          <c:orientation val="minMax"/>
          <c:max val="250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680192"/>
        <c:crosses val="autoZero"/>
        <c:crossBetween val="between"/>
        <c:majorUnit val="5000"/>
        <c:minorUnit val="1000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4.4558744708724167E-2"/>
          <c:y val="0.93561789688821684"/>
          <c:w val="0.94510841905227305"/>
          <c:h val="4.8066912494388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CO2'!$B$2:$AD$2</c:f>
              <c:numCache>
                <c:formatCode>0.00</c:formatCode>
                <c:ptCount val="29"/>
                <c:pt idx="0">
                  <c:v>11145.040189197591</c:v>
                </c:pt>
                <c:pt idx="1">
                  <c:v>11604.470000746902</c:v>
                </c:pt>
                <c:pt idx="2">
                  <c:v>12263.72737068616</c:v>
                </c:pt>
                <c:pt idx="3">
                  <c:v>12282.282451194445</c:v>
                </c:pt>
                <c:pt idx="4">
                  <c:v>12618.27079068013</c:v>
                </c:pt>
                <c:pt idx="5">
                  <c:v>13301.466901432177</c:v>
                </c:pt>
                <c:pt idx="6">
                  <c:v>14016.906684841884</c:v>
                </c:pt>
                <c:pt idx="7">
                  <c:v>14674.082075093669</c:v>
                </c:pt>
                <c:pt idx="8">
                  <c:v>15057.202638558107</c:v>
                </c:pt>
                <c:pt idx="9">
                  <c:v>15751.419760612771</c:v>
                </c:pt>
                <c:pt idx="10">
                  <c:v>16028.466942115803</c:v>
                </c:pt>
                <c:pt idx="11">
                  <c:v>17295.117770476943</c:v>
                </c:pt>
                <c:pt idx="12">
                  <c:v>16315.217204191813</c:v>
                </c:pt>
                <c:pt idx="13">
                  <c:v>15611.381379600143</c:v>
                </c:pt>
                <c:pt idx="14">
                  <c:v>15234.944696438852</c:v>
                </c:pt>
                <c:pt idx="15">
                  <c:v>15719.101376689441</c:v>
                </c:pt>
                <c:pt idx="16">
                  <c:v>14959.239437252283</c:v>
                </c:pt>
                <c:pt idx="17">
                  <c:v>14458.980082664451</c:v>
                </c:pt>
                <c:pt idx="18">
                  <c:v>14559.224721220831</c:v>
                </c:pt>
                <c:pt idx="19">
                  <c:v>12973.703978622058</c:v>
                </c:pt>
                <c:pt idx="20">
                  <c:v>13229.379515364941</c:v>
                </c:pt>
                <c:pt idx="21">
                  <c:v>11842.315955305963</c:v>
                </c:pt>
                <c:pt idx="22">
                  <c:v>12675.087487437355</c:v>
                </c:pt>
                <c:pt idx="23">
                  <c:v>11278.603379798178</c:v>
                </c:pt>
                <c:pt idx="24">
                  <c:v>11055.229016003681</c:v>
                </c:pt>
                <c:pt idx="25">
                  <c:v>11674.429890824002</c:v>
                </c:pt>
                <c:pt idx="26">
                  <c:v>12370.706124121301</c:v>
                </c:pt>
                <c:pt idx="27">
                  <c:v>11502.139983683297</c:v>
                </c:pt>
                <c:pt idx="28">
                  <c:v>10111.361422015843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0-4729-9438-A0B48BE104E4}"/>
            </c:ext>
          </c:extLst>
        </c:ser>
        <c:ser>
          <c:idx val="1"/>
          <c:order val="1"/>
          <c:tx>
            <c:strRef>
              <c:f>'NEW Summary 1990-2018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CO2'!$B$7:$AD$7</c:f>
              <c:numCache>
                <c:formatCode>0.00</c:formatCode>
                <c:ptCount val="29"/>
                <c:pt idx="0">
                  <c:v>7051.8632039831955</c:v>
                </c:pt>
                <c:pt idx="1">
                  <c:v>7104.8789509065882</c:v>
                </c:pt>
                <c:pt idx="2">
                  <c:v>6326.1434522019827</c:v>
                </c:pt>
                <c:pt idx="3">
                  <c:v>6285.6122983700698</c:v>
                </c:pt>
                <c:pt idx="4">
                  <c:v>6159.4391799232162</c:v>
                </c:pt>
                <c:pt idx="5">
                  <c:v>6145.9059727124513</c:v>
                </c:pt>
                <c:pt idx="6">
                  <c:v>6270.470182994557</c:v>
                </c:pt>
                <c:pt idx="7">
                  <c:v>5967.2111270519363</c:v>
                </c:pt>
                <c:pt idx="8">
                  <c:v>6459.6381192947365</c:v>
                </c:pt>
                <c:pt idx="9">
                  <c:v>6158.0972285341177</c:v>
                </c:pt>
                <c:pt idx="10">
                  <c:v>6243.3478709217761</c:v>
                </c:pt>
                <c:pt idx="11">
                  <c:v>6522.5025959238046</c:v>
                </c:pt>
                <c:pt idx="12">
                  <c:v>6451.9178512880517</c:v>
                </c:pt>
                <c:pt idx="13">
                  <c:v>6616.0234514186413</c:v>
                </c:pt>
                <c:pt idx="14">
                  <c:v>6798.8327034107842</c:v>
                </c:pt>
                <c:pt idx="15">
                  <c:v>7069.4407269603926</c:v>
                </c:pt>
                <c:pt idx="16">
                  <c:v>6960.5961285329759</c:v>
                </c:pt>
                <c:pt idx="17">
                  <c:v>6737.5883012110735</c:v>
                </c:pt>
                <c:pt idx="18">
                  <c:v>7319.3530397385402</c:v>
                </c:pt>
                <c:pt idx="19">
                  <c:v>7253.478230441835</c:v>
                </c:pt>
                <c:pt idx="20">
                  <c:v>7595.5252520686108</c:v>
                </c:pt>
                <c:pt idx="21">
                  <c:v>6423.1598752650525</c:v>
                </c:pt>
                <c:pt idx="22">
                  <c:v>6050.6619628496692</c:v>
                </c:pt>
                <c:pt idx="23">
                  <c:v>6201.8947291257082</c:v>
                </c:pt>
                <c:pt idx="24">
                  <c:v>5578.5749980995879</c:v>
                </c:pt>
                <c:pt idx="25">
                  <c:v>5874.0109459243531</c:v>
                </c:pt>
                <c:pt idx="26">
                  <c:v>5888.7558827119192</c:v>
                </c:pt>
                <c:pt idx="27">
                  <c:v>5598.5845803381753</c:v>
                </c:pt>
                <c:pt idx="28">
                  <c:v>6047.5940193601036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0-4729-9438-A0B48BE104E4}"/>
            </c:ext>
          </c:extLst>
        </c:ser>
        <c:ser>
          <c:idx val="2"/>
          <c:order val="2"/>
          <c:tx>
            <c:strRef>
              <c:f>'NEW Summary 1990-2018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CO2'!$B$8:$AD$8</c:f>
              <c:numCache>
                <c:formatCode>0.00</c:formatCode>
                <c:ptCount val="29"/>
                <c:pt idx="0">
                  <c:v>3942.6297033348628</c:v>
                </c:pt>
                <c:pt idx="1">
                  <c:v>4055.1313988456527</c:v>
                </c:pt>
                <c:pt idx="2">
                  <c:v>3752.2842241119711</c:v>
                </c:pt>
                <c:pt idx="3">
                  <c:v>3969.3858797618473</c:v>
                </c:pt>
                <c:pt idx="4">
                  <c:v>4225.4448848174252</c:v>
                </c:pt>
                <c:pt idx="5">
                  <c:v>4329.8344788193008</c:v>
                </c:pt>
                <c:pt idx="6">
                  <c:v>4163.9805943325882</c:v>
                </c:pt>
                <c:pt idx="7">
                  <c:v>4531.2905212710566</c:v>
                </c:pt>
                <c:pt idx="8">
                  <c:v>4569.0577717315864</c:v>
                </c:pt>
                <c:pt idx="9">
                  <c:v>4789.5050931301503</c:v>
                </c:pt>
                <c:pt idx="10">
                  <c:v>5617.8612959928814</c:v>
                </c:pt>
                <c:pt idx="11">
                  <c:v>5573.7550119651214</c:v>
                </c:pt>
                <c:pt idx="12">
                  <c:v>5298.3755689053824</c:v>
                </c:pt>
                <c:pt idx="13">
                  <c:v>5488.053035757086</c:v>
                </c:pt>
                <c:pt idx="14">
                  <c:v>5666.086634889175</c:v>
                </c:pt>
                <c:pt idx="15">
                  <c:v>5838.6462319301727</c:v>
                </c:pt>
                <c:pt idx="16">
                  <c:v>5722.2275857711174</c:v>
                </c:pt>
                <c:pt idx="17">
                  <c:v>5759.4898711157193</c:v>
                </c:pt>
                <c:pt idx="18">
                  <c:v>5601.9879933775792</c:v>
                </c:pt>
                <c:pt idx="19">
                  <c:v>4463.4717297957131</c:v>
                </c:pt>
                <c:pt idx="20">
                  <c:v>4452.299265346689</c:v>
                </c:pt>
                <c:pt idx="21">
                  <c:v>4121.0663255826003</c:v>
                </c:pt>
                <c:pt idx="22">
                  <c:v>4156.106901346584</c:v>
                </c:pt>
                <c:pt idx="23">
                  <c:v>4218.4913553079696</c:v>
                </c:pt>
                <c:pt idx="24">
                  <c:v>4299.3983187148351</c:v>
                </c:pt>
                <c:pt idx="25">
                  <c:v>4445.4277842835672</c:v>
                </c:pt>
                <c:pt idx="26">
                  <c:v>4502.1272917823926</c:v>
                </c:pt>
                <c:pt idx="27">
                  <c:v>4539.2248233100918</c:v>
                </c:pt>
                <c:pt idx="28">
                  <c:v>4714.9327076829777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0-4729-9438-A0B48BE104E4}"/>
            </c:ext>
          </c:extLst>
        </c:ser>
        <c:ser>
          <c:idx val="3"/>
          <c:order val="3"/>
          <c:tx>
            <c:strRef>
              <c:f>'NEW Summary 1990-2018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CO2'!$B$9:$AD$9</c:f>
              <c:numCache>
                <c:formatCode>0.00</c:formatCode>
                <c:ptCount val="29"/>
                <c:pt idx="0">
                  <c:v>1077.5670665370719</c:v>
                </c:pt>
                <c:pt idx="1">
                  <c:v>1123.5127707093061</c:v>
                </c:pt>
                <c:pt idx="2">
                  <c:v>1147.3242252454802</c:v>
                </c:pt>
                <c:pt idx="3">
                  <c:v>1162.4875230343407</c:v>
                </c:pt>
                <c:pt idx="4">
                  <c:v>1314.1904499972527</c:v>
                </c:pt>
                <c:pt idx="5">
                  <c:v>1159.4216245585703</c:v>
                </c:pt>
                <c:pt idx="6">
                  <c:v>1218.2873041330799</c:v>
                </c:pt>
                <c:pt idx="7">
                  <c:v>1278.5727690747967</c:v>
                </c:pt>
                <c:pt idx="8">
                  <c:v>1272.5364641964218</c:v>
                </c:pt>
                <c:pt idx="9">
                  <c:v>1361.147183861196</c:v>
                </c:pt>
                <c:pt idx="10">
                  <c:v>1367.7936549987055</c:v>
                </c:pt>
                <c:pt idx="11">
                  <c:v>1395.5471177976603</c:v>
                </c:pt>
                <c:pt idx="12">
                  <c:v>1375.6218726516593</c:v>
                </c:pt>
                <c:pt idx="13">
                  <c:v>1461.1953645103272</c:v>
                </c:pt>
                <c:pt idx="14">
                  <c:v>1342.2998795653161</c:v>
                </c:pt>
                <c:pt idx="15">
                  <c:v>1467.9340622215548</c:v>
                </c:pt>
                <c:pt idx="16">
                  <c:v>1372.4826186421574</c:v>
                </c:pt>
                <c:pt idx="17">
                  <c:v>1405.611654305771</c:v>
                </c:pt>
                <c:pt idx="18">
                  <c:v>1536.0455566396363</c:v>
                </c:pt>
                <c:pt idx="19">
                  <c:v>1283.6295282237352</c:v>
                </c:pt>
                <c:pt idx="20">
                  <c:v>1283.4068574101091</c:v>
                </c:pt>
                <c:pt idx="21">
                  <c:v>1180.7268056005323</c:v>
                </c:pt>
                <c:pt idx="22">
                  <c:v>1169.42776958378</c:v>
                </c:pt>
                <c:pt idx="23">
                  <c:v>1049.5551690537818</c:v>
                </c:pt>
                <c:pt idx="24">
                  <c:v>939.88809516387209</c:v>
                </c:pt>
                <c:pt idx="25">
                  <c:v>957.26055670860092</c:v>
                </c:pt>
                <c:pt idx="26">
                  <c:v>991.49813156192363</c:v>
                </c:pt>
                <c:pt idx="27">
                  <c:v>1059.96859659458</c:v>
                </c:pt>
                <c:pt idx="28">
                  <c:v>1117.250226772994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50-4729-9438-A0B48BE104E4}"/>
            </c:ext>
          </c:extLst>
        </c:ser>
        <c:ser>
          <c:idx val="4"/>
          <c:order val="4"/>
          <c:tx>
            <c:strRef>
              <c:f>'NEW Summary 1990-2018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CO2'!$B$10:$AD$10</c:f>
              <c:numCache>
                <c:formatCode>0.00</c:formatCode>
                <c:ptCount val="29"/>
                <c:pt idx="0">
                  <c:v>1154.2831706348852</c:v>
                </c:pt>
                <c:pt idx="1">
                  <c:v>1138.374569850334</c:v>
                </c:pt>
                <c:pt idx="2">
                  <c:v>1056.9205573410823</c:v>
                </c:pt>
                <c:pt idx="3">
                  <c:v>1041.435524611712</c:v>
                </c:pt>
                <c:pt idx="4">
                  <c:v>1073.7167165275598</c:v>
                </c:pt>
                <c:pt idx="5">
                  <c:v>931.62681540862559</c:v>
                </c:pt>
                <c:pt idx="6">
                  <c:v>974.92310583846324</c:v>
                </c:pt>
                <c:pt idx="7">
                  <c:v>950.64642948712185</c:v>
                </c:pt>
                <c:pt idx="8">
                  <c:v>901.80493445999889</c:v>
                </c:pt>
                <c:pt idx="9">
                  <c:v>950.22546815026465</c:v>
                </c:pt>
                <c:pt idx="10">
                  <c:v>984.90613157554162</c:v>
                </c:pt>
                <c:pt idx="11">
                  <c:v>1014.8578166844724</c:v>
                </c:pt>
                <c:pt idx="12">
                  <c:v>977.12821775096359</c:v>
                </c:pt>
                <c:pt idx="13">
                  <c:v>958.96168480430356</c:v>
                </c:pt>
                <c:pt idx="14">
                  <c:v>867.495617688876</c:v>
                </c:pt>
                <c:pt idx="15">
                  <c:v>948.14235323389551</c:v>
                </c:pt>
                <c:pt idx="16">
                  <c:v>908.63849802496964</c:v>
                </c:pt>
                <c:pt idx="17">
                  <c:v>954.61806475970582</c:v>
                </c:pt>
                <c:pt idx="18">
                  <c:v>1048.482035286502</c:v>
                </c:pt>
                <c:pt idx="19">
                  <c:v>991.55653627316508</c:v>
                </c:pt>
                <c:pt idx="20">
                  <c:v>1010.2951548057496</c:v>
                </c:pt>
                <c:pt idx="21">
                  <c:v>899.09507936809462</c:v>
                </c:pt>
                <c:pt idx="22">
                  <c:v>912.98265411503917</c:v>
                </c:pt>
                <c:pt idx="23">
                  <c:v>852.29419518533359</c:v>
                </c:pt>
                <c:pt idx="24">
                  <c:v>795.16043603208641</c:v>
                </c:pt>
                <c:pt idx="25">
                  <c:v>829.09998476802321</c:v>
                </c:pt>
                <c:pt idx="26">
                  <c:v>846.21069443708723</c:v>
                </c:pt>
                <c:pt idx="27">
                  <c:v>902.42495640590982</c:v>
                </c:pt>
                <c:pt idx="28">
                  <c:v>976.24735923941785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0-4729-9438-A0B48BE104E4}"/>
            </c:ext>
          </c:extLst>
        </c:ser>
        <c:ser>
          <c:idx val="5"/>
          <c:order val="5"/>
          <c:tx>
            <c:strRef>
              <c:f>'NEW Summary 1990-2018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CO2'!$B$11:$AD$11</c:f>
              <c:numCache>
                <c:formatCode>0.00</c:formatCode>
                <c:ptCount val="29"/>
                <c:pt idx="0">
                  <c:v>5030.5384988171045</c:v>
                </c:pt>
                <c:pt idx="1">
                  <c:v>5208.1701255313055</c:v>
                </c:pt>
                <c:pt idx="2">
                  <c:v>5622.4427890542247</c:v>
                </c:pt>
                <c:pt idx="3">
                  <c:v>5584.2936153759138</c:v>
                </c:pt>
                <c:pt idx="4">
                  <c:v>5806.45120711243</c:v>
                </c:pt>
                <c:pt idx="5">
                  <c:v>6059.691886323887</c:v>
                </c:pt>
                <c:pt idx="6">
                  <c:v>7028.3270813624958</c:v>
                </c:pt>
                <c:pt idx="7">
                  <c:v>7349.1206593540546</c:v>
                </c:pt>
                <c:pt idx="8">
                  <c:v>8621.5547678074963</c:v>
                </c:pt>
                <c:pt idx="9">
                  <c:v>9534.4468592331796</c:v>
                </c:pt>
                <c:pt idx="10">
                  <c:v>10562.801631938359</c:v>
                </c:pt>
                <c:pt idx="11">
                  <c:v>11080.101651920069</c:v>
                </c:pt>
                <c:pt idx="12">
                  <c:v>11280.464897471718</c:v>
                </c:pt>
                <c:pt idx="13">
                  <c:v>11490.097015837915</c:v>
                </c:pt>
                <c:pt idx="14">
                  <c:v>12210.758531191641</c:v>
                </c:pt>
                <c:pt idx="15">
                  <c:v>12923.072095262236</c:v>
                </c:pt>
                <c:pt idx="16">
                  <c:v>13607.329500111513</c:v>
                </c:pt>
                <c:pt idx="17">
                  <c:v>14202.874093166369</c:v>
                </c:pt>
                <c:pt idx="18">
                  <c:v>13514.066287365396</c:v>
                </c:pt>
                <c:pt idx="19">
                  <c:v>12305.833954970682</c:v>
                </c:pt>
                <c:pt idx="20">
                  <c:v>11399.692999808643</c:v>
                </c:pt>
                <c:pt idx="21">
                  <c:v>11091.19609415696</c:v>
                </c:pt>
                <c:pt idx="22">
                  <c:v>10708.49220649864</c:v>
                </c:pt>
                <c:pt idx="23">
                  <c:v>10936.642364271547</c:v>
                </c:pt>
                <c:pt idx="24">
                  <c:v>11213.817772539707</c:v>
                </c:pt>
                <c:pt idx="25">
                  <c:v>11673.528557850428</c:v>
                </c:pt>
                <c:pt idx="26">
                  <c:v>12150.800341596841</c:v>
                </c:pt>
                <c:pt idx="27">
                  <c:v>11865.165099312977</c:v>
                </c:pt>
                <c:pt idx="28">
                  <c:v>12062.261462300065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50-4729-9438-A0B48BE104E4}"/>
            </c:ext>
          </c:extLst>
        </c:ser>
        <c:ser>
          <c:idx val="6"/>
          <c:order val="6"/>
          <c:tx>
            <c:strRef>
              <c:f>'NEW Summary 1990-2018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CO2'!$B$17:$AD$17</c:f>
              <c:numCache>
                <c:formatCode>0.00</c:formatCode>
                <c:ptCount val="29"/>
                <c:pt idx="0">
                  <c:v>2247.9083382448957</c:v>
                </c:pt>
                <c:pt idx="1">
                  <c:v>2149.3955053712953</c:v>
                </c:pt>
                <c:pt idx="2">
                  <c:v>2060.7584283859728</c:v>
                </c:pt>
                <c:pt idx="3">
                  <c:v>2026.0408482070739</c:v>
                </c:pt>
                <c:pt idx="4">
                  <c:v>2264.2562757103301</c:v>
                </c:pt>
                <c:pt idx="5">
                  <c:v>2177.7528453509935</c:v>
                </c:pt>
                <c:pt idx="6">
                  <c:v>2259.6934953630453</c:v>
                </c:pt>
                <c:pt idx="7">
                  <c:v>2588.9497160668402</c:v>
                </c:pt>
                <c:pt idx="8">
                  <c:v>2478.5824113819631</c:v>
                </c:pt>
                <c:pt idx="9">
                  <c:v>2427.785400127208</c:v>
                </c:pt>
                <c:pt idx="10">
                  <c:v>2974.6243596930572</c:v>
                </c:pt>
                <c:pt idx="11">
                  <c:v>3225.6620810602831</c:v>
                </c:pt>
                <c:pt idx="12">
                  <c:v>2987.5862686702931</c:v>
                </c:pt>
                <c:pt idx="13">
                  <c:v>2461.0820625794508</c:v>
                </c:pt>
                <c:pt idx="14">
                  <c:v>2632.0817859727804</c:v>
                </c:pt>
                <c:pt idx="15">
                  <c:v>2727.7362214482023</c:v>
                </c:pt>
                <c:pt idx="16">
                  <c:v>2673.1478259413066</c:v>
                </c:pt>
                <c:pt idx="17">
                  <c:v>2730.6035401741219</c:v>
                </c:pt>
                <c:pt idx="18">
                  <c:v>2432.1442910705932</c:v>
                </c:pt>
                <c:pt idx="19">
                  <c:v>1617.7341023573726</c:v>
                </c:pt>
                <c:pt idx="20">
                  <c:v>1424.1333460815567</c:v>
                </c:pt>
                <c:pt idx="21">
                  <c:v>1294.3827241447759</c:v>
                </c:pt>
                <c:pt idx="22">
                  <c:v>1520.7214226797942</c:v>
                </c:pt>
                <c:pt idx="23">
                  <c:v>1436.6720532228715</c:v>
                </c:pt>
                <c:pt idx="24">
                  <c:v>1778.9367668867003</c:v>
                </c:pt>
                <c:pt idx="25">
                  <c:v>1965.8812698592492</c:v>
                </c:pt>
                <c:pt idx="26">
                  <c:v>2107.0480119533004</c:v>
                </c:pt>
                <c:pt idx="27">
                  <c:v>2226.8870883531636</c:v>
                </c:pt>
                <c:pt idx="28">
                  <c:v>2272.9540149456311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50-4729-9438-A0B48BE104E4}"/>
            </c:ext>
          </c:extLst>
        </c:ser>
        <c:ser>
          <c:idx val="7"/>
          <c:order val="7"/>
          <c:tx>
            <c:strRef>
              <c:f>'NEW Summary 1990-2018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('NEW Summary 1990-2018 CO2'!$B$23:$AB$23,'NEW Summary 1990-2018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3450-4729-9438-A0B48BE104E4}"/>
            </c:ext>
          </c:extLst>
        </c:ser>
        <c:ser>
          <c:idx val="8"/>
          <c:order val="8"/>
          <c:tx>
            <c:strRef>
              <c:f>'NEW Summary 1990-2018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CO2'!$B$24:$AD$24</c:f>
              <c:numCache>
                <c:formatCode>0.00</c:formatCode>
                <c:ptCount val="29"/>
                <c:pt idx="0">
                  <c:v>1146.7344018820606</c:v>
                </c:pt>
                <c:pt idx="1">
                  <c:v>1140.6084030126062</c:v>
                </c:pt>
                <c:pt idx="2">
                  <c:v>1105.1853764060666</c:v>
                </c:pt>
                <c:pt idx="3">
                  <c:v>1213.6015392467302</c:v>
                </c:pt>
                <c:pt idx="4">
                  <c:v>1225.370489710803</c:v>
                </c:pt>
                <c:pt idx="5">
                  <c:v>1602.2623692772409</c:v>
                </c:pt>
                <c:pt idx="6">
                  <c:v>1391.3338039012469</c:v>
                </c:pt>
                <c:pt idx="7">
                  <c:v>1338.2500177272375</c:v>
                </c:pt>
                <c:pt idx="8">
                  <c:v>1232.2641234433422</c:v>
                </c:pt>
                <c:pt idx="9">
                  <c:v>1339.5850611867436</c:v>
                </c:pt>
                <c:pt idx="10">
                  <c:v>1342.8874875104395</c:v>
                </c:pt>
                <c:pt idx="11">
                  <c:v>1369.4422902713609</c:v>
                </c:pt>
                <c:pt idx="12">
                  <c:v>1243.8084562204749</c:v>
                </c:pt>
                <c:pt idx="13">
                  <c:v>1401.6536576532205</c:v>
                </c:pt>
                <c:pt idx="14">
                  <c:v>1234.7188069541535</c:v>
                </c:pt>
                <c:pt idx="15">
                  <c:v>1299.9045434305126</c:v>
                </c:pt>
                <c:pt idx="16">
                  <c:v>1238.7302675679182</c:v>
                </c:pt>
                <c:pt idx="17">
                  <c:v>1304.0757266001683</c:v>
                </c:pt>
                <c:pt idx="18">
                  <c:v>1244.3328131267563</c:v>
                </c:pt>
                <c:pt idx="19">
                  <c:v>1164.1123337835534</c:v>
                </c:pt>
                <c:pt idx="20">
                  <c:v>1229.4534181477572</c:v>
                </c:pt>
                <c:pt idx="21">
                  <c:v>1107.8835252156882</c:v>
                </c:pt>
                <c:pt idx="22">
                  <c:v>941.54592231969184</c:v>
                </c:pt>
                <c:pt idx="23">
                  <c:v>1153.4049585096948</c:v>
                </c:pt>
                <c:pt idx="24">
                  <c:v>972.52020144627147</c:v>
                </c:pt>
                <c:pt idx="25">
                  <c:v>959.26202233279969</c:v>
                </c:pt>
                <c:pt idx="26">
                  <c:v>1017.2233053964532</c:v>
                </c:pt>
                <c:pt idx="27">
                  <c:v>944.25971569837805</c:v>
                </c:pt>
                <c:pt idx="28">
                  <c:v>1117.6965596661585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50-4729-9438-A0B48BE104E4}"/>
            </c:ext>
          </c:extLst>
        </c:ser>
        <c:ser>
          <c:idx val="9"/>
          <c:order val="9"/>
          <c:tx>
            <c:strRef>
              <c:f>'NEW Summary 1990-2018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CO2'!$B$1:$AD$1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CO2'!$B$32:$AD$32</c:f>
              <c:numCache>
                <c:formatCode>0.00</c:formatCode>
                <c:ptCount val="29"/>
                <c:pt idx="0">
                  <c:v>90.614151937261823</c:v>
                </c:pt>
                <c:pt idx="1">
                  <c:v>90.925080273790741</c:v>
                </c:pt>
                <c:pt idx="2">
                  <c:v>91.327221808728751</c:v>
                </c:pt>
                <c:pt idx="3">
                  <c:v>91.697422353556675</c:v>
                </c:pt>
                <c:pt idx="4">
                  <c:v>92.013272284233707</c:v>
                </c:pt>
                <c:pt idx="5">
                  <c:v>92.328555737865173</c:v>
                </c:pt>
                <c:pt idx="6">
                  <c:v>92.21337624496698</c:v>
                </c:pt>
                <c:pt idx="7">
                  <c:v>79.010408975834821</c:v>
                </c:pt>
                <c:pt idx="8">
                  <c:v>61.388838952398324</c:v>
                </c:pt>
                <c:pt idx="9">
                  <c:v>68.751469991388575</c:v>
                </c:pt>
                <c:pt idx="10">
                  <c:v>73.267031758038058</c:v>
                </c:pt>
                <c:pt idx="11">
                  <c:v>81.978240617457885</c:v>
                </c:pt>
                <c:pt idx="12">
                  <c:v>105.76962238807788</c:v>
                </c:pt>
                <c:pt idx="13">
                  <c:v>150.93346054006457</c:v>
                </c:pt>
                <c:pt idx="14">
                  <c:v>142.78844430153842</c:v>
                </c:pt>
                <c:pt idx="15">
                  <c:v>127.27467242665767</c:v>
                </c:pt>
                <c:pt idx="16">
                  <c:v>124.35288146235634</c:v>
                </c:pt>
                <c:pt idx="17">
                  <c:v>82.760765806725232</c:v>
                </c:pt>
                <c:pt idx="18">
                  <c:v>61.935982419495538</c:v>
                </c:pt>
                <c:pt idx="19">
                  <c:v>63.383746244742433</c:v>
                </c:pt>
                <c:pt idx="20">
                  <c:v>54.895651732261044</c:v>
                </c:pt>
                <c:pt idx="21">
                  <c:v>42.252579396887988</c:v>
                </c:pt>
                <c:pt idx="22">
                  <c:v>45.507880356436161</c:v>
                </c:pt>
                <c:pt idx="23">
                  <c:v>43.052232444823318</c:v>
                </c:pt>
                <c:pt idx="24">
                  <c:v>38.719251199877156</c:v>
                </c:pt>
                <c:pt idx="25">
                  <c:v>39.220181526649952</c:v>
                </c:pt>
                <c:pt idx="26">
                  <c:v>22.140072940994362</c:v>
                </c:pt>
                <c:pt idx="27">
                  <c:v>24.346379607661021</c:v>
                </c:pt>
                <c:pt idx="28">
                  <c:v>24.346379607661021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50-4729-9438-A0B48BE1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01-4459-A65A-73ABD70FB831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1-4459-A65A-73ABD70FB831}"/>
                </c:ext>
              </c:extLst>
            </c:dLbl>
            <c:dLbl>
              <c:idx val="2"/>
              <c:layout>
                <c:manualLayout>
                  <c:x val="0.1079529372544438"/>
                  <c:y val="-3.181836130039653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1-4459-A65A-73ABD70FB831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1-4459-A65A-73ABD70FB831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1-4459-A65A-73ABD70FB831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1-4459-A65A-73ABD70FB831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1-4459-A65A-73ABD70FB831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1-4459-A65A-73ABD70FB831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1-4459-A65A-73ABD70FB831}"/>
                </c:ext>
              </c:extLst>
            </c:dLbl>
            <c:dLbl>
              <c:idx val="9"/>
              <c:layout>
                <c:manualLayout>
                  <c:x val="6.3172660518518553E-2"/>
                  <c:y val="4.562161731637028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1-4459-A65A-73ABD70FB8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CO2'!$A$2,'NEW Summary 1990-2018 CO2'!$A$7,'NEW Summary 1990-2018 CO2'!$A$8,'NEW Summary 1990-2018 CO2'!$A$9,'NEW Summary 1990-2018 CO2'!$A$10,'NEW Summary 1990-2018 CO2'!$A$11,'NEW Summary 1990-2018 CO2'!$A$17,'NEW Summary 1990-2018 CO2'!$A$23,'NEW Summary 1990-2018 CO2'!$A$24,'NEW Summary 1990-2018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CO2'!$AD$2,'NEW Summary 1990-2018 CO2'!$AD$7,'NEW Summary 1990-2018 CO2'!$AD$8,'NEW Summary 1990-2018 CO2'!$AD$9,'NEW Summary 1990-2018 CO2'!$AD$10,'NEW Summary 1990-2018 CO2'!$AD$11,'NEW Summary 1990-2018 CO2'!$AD$17,'NEW Summary 1990-2018 CO2'!$AD$23,'NEW Summary 1990-2018 CO2'!$AD$24,'NEW Summary 1990-2018 CO2'!$AD$32)</c:f>
              <c:numCache>
                <c:formatCode>0.00</c:formatCode>
                <c:ptCount val="10"/>
                <c:pt idx="0">
                  <c:v>10111.361422015843</c:v>
                </c:pt>
                <c:pt idx="1">
                  <c:v>6047.5940193601036</c:v>
                </c:pt>
                <c:pt idx="2">
                  <c:v>4714.9327076829777</c:v>
                </c:pt>
                <c:pt idx="3">
                  <c:v>1117.250226772994</c:v>
                </c:pt>
                <c:pt idx="4">
                  <c:v>976.24735923941785</c:v>
                </c:pt>
                <c:pt idx="5">
                  <c:v>12062.261462300065</c:v>
                </c:pt>
                <c:pt idx="6">
                  <c:v>2272.9540149456311</c:v>
                </c:pt>
                <c:pt idx="8">
                  <c:v>1117.6965596661585</c:v>
                </c:pt>
                <c:pt idx="9">
                  <c:v>24.346379607661021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01-4459-A65A-73ABD70F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C-42ED-A84F-F5F045E09747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C-42ED-A84F-F5F045E09747}"/>
                </c:ext>
              </c:extLst>
            </c:dLbl>
            <c:dLbl>
              <c:idx val="2"/>
              <c:layout>
                <c:manualLayout>
                  <c:x val="0.1079529372544438"/>
                  <c:y val="-3.181836130039653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C-42ED-A84F-F5F045E09747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BC-42ED-A84F-F5F045E09747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C-42ED-A84F-F5F045E09747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BC-42ED-A84F-F5F045E09747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C-42ED-A84F-F5F045E09747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BC-42ED-A84F-F5F045E09747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BC-42ED-A84F-F5F045E09747}"/>
                </c:ext>
              </c:extLst>
            </c:dLbl>
            <c:dLbl>
              <c:idx val="9"/>
              <c:layout>
                <c:manualLayout>
                  <c:x val="6.3172660518518553E-2"/>
                  <c:y val="4.562161731637028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BC-42ED-A84F-F5F045E097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CO2'!$A$2,'NEW Summary 1990-2018 CO2'!$A$7,'NEW Summary 1990-2018 CO2'!$A$8,'NEW Summary 1990-2018 CO2'!$A$9,'NEW Summary 1990-2018 CO2'!$A$10,'NEW Summary 1990-2018 CO2'!$A$11,'NEW Summary 1990-2018 CO2'!$A$17,'NEW Summary 1990-2018 CO2'!$A$23,'NEW Summary 1990-2018 CO2'!$A$24,'NEW Summary 1990-2018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CO2'!$B$2,'NEW Summary 1990-2018 CO2'!$B$7,'NEW Summary 1990-2018 CO2'!$B$8,'NEW Summary 1990-2018 CO2'!$B$9,'NEW Summary 1990-2018 CO2'!$B$10,'NEW Summary 1990-2018 CO2'!$B$11,'NEW Summary 1990-2018 CO2'!$B$17,'NEW Summary 1990-2018 CO2'!$B$23,'NEW Summary 1990-2018 CO2'!$B$24,'NEW Summary 1990-2018 CO2'!$B$32)</c:f>
              <c:numCache>
                <c:formatCode>0.00</c:formatCode>
                <c:ptCount val="10"/>
                <c:pt idx="0">
                  <c:v>11145.040189197591</c:v>
                </c:pt>
                <c:pt idx="1">
                  <c:v>7051.8632039831955</c:v>
                </c:pt>
                <c:pt idx="2">
                  <c:v>3942.6297033348628</c:v>
                </c:pt>
                <c:pt idx="3">
                  <c:v>1077.5670665370719</c:v>
                </c:pt>
                <c:pt idx="4">
                  <c:v>1154.2831706348852</c:v>
                </c:pt>
                <c:pt idx="5">
                  <c:v>5030.5384988171045</c:v>
                </c:pt>
                <c:pt idx="6">
                  <c:v>2247.9083382448957</c:v>
                </c:pt>
                <c:pt idx="8">
                  <c:v>1146.7344018820606</c:v>
                </c:pt>
                <c:pt idx="9">
                  <c:v>90.614151937261823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BC-42ED-A84F-F5F045E0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1990-2018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CH4'!$B$2:$AD$2</c:f>
              <c:numCache>
                <c:formatCode>0.00</c:formatCode>
                <c:ptCount val="29"/>
                <c:pt idx="0">
                  <c:v>111.52691324806445</c:v>
                </c:pt>
                <c:pt idx="1">
                  <c:v>104.21994060556345</c:v>
                </c:pt>
                <c:pt idx="2">
                  <c:v>100.26188196436077</c:v>
                </c:pt>
                <c:pt idx="3">
                  <c:v>105.04566935694214</c:v>
                </c:pt>
                <c:pt idx="4">
                  <c:v>103.69353463243442</c:v>
                </c:pt>
                <c:pt idx="5">
                  <c:v>104.04085172834588</c:v>
                </c:pt>
                <c:pt idx="6">
                  <c:v>104.97899495274382</c:v>
                </c:pt>
                <c:pt idx="7">
                  <c:v>102.36736814659655</c:v>
                </c:pt>
                <c:pt idx="8">
                  <c:v>91.881056602473919</c:v>
                </c:pt>
                <c:pt idx="9">
                  <c:v>94.341152471439301</c:v>
                </c:pt>
                <c:pt idx="10">
                  <c:v>99.244612207150865</c:v>
                </c:pt>
                <c:pt idx="11">
                  <c:v>112.96359666088988</c:v>
                </c:pt>
                <c:pt idx="12">
                  <c:v>87.969246629018784</c:v>
                </c:pt>
                <c:pt idx="13">
                  <c:v>757.35907280505853</c:v>
                </c:pt>
                <c:pt idx="14">
                  <c:v>95.173374142587917</c:v>
                </c:pt>
                <c:pt idx="15">
                  <c:v>88.830073186238337</c:v>
                </c:pt>
                <c:pt idx="16">
                  <c:v>98.923662420687521</c:v>
                </c:pt>
                <c:pt idx="17">
                  <c:v>103.28548065042806</c:v>
                </c:pt>
                <c:pt idx="18">
                  <c:v>96.473236370056682</c:v>
                </c:pt>
                <c:pt idx="19">
                  <c:v>90.265340416062656</c:v>
                </c:pt>
                <c:pt idx="20">
                  <c:v>95.08385355594902</c:v>
                </c:pt>
                <c:pt idx="21">
                  <c:v>89.793849772871212</c:v>
                </c:pt>
                <c:pt idx="22">
                  <c:v>93.985420169274875</c:v>
                </c:pt>
                <c:pt idx="23">
                  <c:v>93.220708461653103</c:v>
                </c:pt>
                <c:pt idx="24">
                  <c:v>92.561250674751705</c:v>
                </c:pt>
                <c:pt idx="25">
                  <c:v>94.769831458279413</c:v>
                </c:pt>
                <c:pt idx="26">
                  <c:v>97.980412132881924</c:v>
                </c:pt>
                <c:pt idx="27">
                  <c:v>101.35233306231102</c:v>
                </c:pt>
                <c:pt idx="28">
                  <c:v>110.24537947251551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A-4E52-BC34-7564F1012C37}"/>
            </c:ext>
          </c:extLst>
        </c:ser>
        <c:ser>
          <c:idx val="1"/>
          <c:order val="1"/>
          <c:tx>
            <c:strRef>
              <c:f>'NEW Summary 1990-2018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CH4'!$B$7:$AD$7</c:f>
              <c:numCache>
                <c:formatCode>0.00</c:formatCode>
                <c:ptCount val="29"/>
                <c:pt idx="0">
                  <c:v>442.56319450307512</c:v>
                </c:pt>
                <c:pt idx="1">
                  <c:v>432.22637909200233</c:v>
                </c:pt>
                <c:pt idx="2">
                  <c:v>367.05077962913231</c:v>
                </c:pt>
                <c:pt idx="3">
                  <c:v>357.18305904168307</c:v>
                </c:pt>
                <c:pt idx="4">
                  <c:v>314.65349365881707</c:v>
                </c:pt>
                <c:pt idx="5">
                  <c:v>284.68916996254387</c:v>
                </c:pt>
                <c:pt idx="6">
                  <c:v>284.16327602293347</c:v>
                </c:pt>
                <c:pt idx="7">
                  <c:v>248.79906485733736</c:v>
                </c:pt>
                <c:pt idx="8">
                  <c:v>263.80318635938528</c:v>
                </c:pt>
                <c:pt idx="9">
                  <c:v>201.24536752059265</c:v>
                </c:pt>
                <c:pt idx="10">
                  <c:v>200.77410474677936</c:v>
                </c:pt>
                <c:pt idx="11">
                  <c:v>191.19125829793478</c:v>
                </c:pt>
                <c:pt idx="12">
                  <c:v>188.27575612865698</c:v>
                </c:pt>
                <c:pt idx="13">
                  <c:v>178.3080294583157</c:v>
                </c:pt>
                <c:pt idx="14">
                  <c:v>175.31112198569383</c:v>
                </c:pt>
                <c:pt idx="15">
                  <c:v>182.99550720230906</c:v>
                </c:pt>
                <c:pt idx="16">
                  <c:v>177.89889094201283</c:v>
                </c:pt>
                <c:pt idx="17">
                  <c:v>172.3757410453504</c:v>
                </c:pt>
                <c:pt idx="18">
                  <c:v>182.37902734919629</c:v>
                </c:pt>
                <c:pt idx="19">
                  <c:v>193.04303516451003</c:v>
                </c:pt>
                <c:pt idx="20">
                  <c:v>184.71590929364672</c:v>
                </c:pt>
                <c:pt idx="21">
                  <c:v>168.66069848345958</c:v>
                </c:pt>
                <c:pt idx="22">
                  <c:v>164.61366222105585</c:v>
                </c:pt>
                <c:pt idx="23">
                  <c:v>175.76833835612837</c:v>
                </c:pt>
                <c:pt idx="24">
                  <c:v>151.2720281573506</c:v>
                </c:pt>
                <c:pt idx="25">
                  <c:v>150.69531588387906</c:v>
                </c:pt>
                <c:pt idx="26">
                  <c:v>141.35971227297546</c:v>
                </c:pt>
                <c:pt idx="27">
                  <c:v>127.21857841277497</c:v>
                </c:pt>
                <c:pt idx="28">
                  <c:v>133.4364326831691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A-4E52-BC34-7564F1012C37}"/>
            </c:ext>
          </c:extLst>
        </c:ser>
        <c:ser>
          <c:idx val="2"/>
          <c:order val="2"/>
          <c:tx>
            <c:strRef>
              <c:f>'NEW Summary 1990-2018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CH4'!$B$8:$AD$8</c:f>
              <c:numCache>
                <c:formatCode>0.00</c:formatCode>
                <c:ptCount val="29"/>
                <c:pt idx="0">
                  <c:v>6.6674616591156113</c:v>
                </c:pt>
                <c:pt idx="1">
                  <c:v>6.7381720049465885</c:v>
                </c:pt>
                <c:pt idx="2">
                  <c:v>5.6506759727544047</c:v>
                </c:pt>
                <c:pt idx="3">
                  <c:v>5.9724705097734505</c:v>
                </c:pt>
                <c:pt idx="4">
                  <c:v>5.7861558818237269</c:v>
                </c:pt>
                <c:pt idx="5">
                  <c:v>6.0062107218735141</c:v>
                </c:pt>
                <c:pt idx="6">
                  <c:v>6.4456403600937699</c:v>
                </c:pt>
                <c:pt idx="7">
                  <c:v>6.5467315408328712</c:v>
                </c:pt>
                <c:pt idx="8">
                  <c:v>7.0697840521480346</c:v>
                </c:pt>
                <c:pt idx="9">
                  <c:v>7.1666519822402099</c:v>
                </c:pt>
                <c:pt idx="10">
                  <c:v>8.3997910348896365</c:v>
                </c:pt>
                <c:pt idx="11">
                  <c:v>8.8497376086211847</c:v>
                </c:pt>
                <c:pt idx="12">
                  <c:v>8.5539787846754667</c:v>
                </c:pt>
                <c:pt idx="13">
                  <c:v>8.9317787428280084</c:v>
                </c:pt>
                <c:pt idx="14">
                  <c:v>9.7932433074355778</c:v>
                </c:pt>
                <c:pt idx="15">
                  <c:v>11.200169584642582</c:v>
                </c:pt>
                <c:pt idx="16">
                  <c:v>10.747514220244053</c:v>
                </c:pt>
                <c:pt idx="17">
                  <c:v>10.403544605991364</c:v>
                </c:pt>
                <c:pt idx="18">
                  <c:v>9.7098768753652802</c:v>
                </c:pt>
                <c:pt idx="19">
                  <c:v>8.4057672724370853</c:v>
                </c:pt>
                <c:pt idx="20">
                  <c:v>8.7274586363770386</c:v>
                </c:pt>
                <c:pt idx="21">
                  <c:v>7.8141128800866539</c:v>
                </c:pt>
                <c:pt idx="22">
                  <c:v>7.5249230148131439</c:v>
                </c:pt>
                <c:pt idx="23">
                  <c:v>7.6960221356877385</c:v>
                </c:pt>
                <c:pt idx="24">
                  <c:v>8.7865108158478833</c:v>
                </c:pt>
                <c:pt idx="25">
                  <c:v>9.0237542652738814</c:v>
                </c:pt>
                <c:pt idx="26">
                  <c:v>8.98235144569861</c:v>
                </c:pt>
                <c:pt idx="27">
                  <c:v>9.5422517326895608</c:v>
                </c:pt>
                <c:pt idx="28">
                  <c:v>9.8895053479263346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A-4E52-BC34-7564F1012C37}"/>
            </c:ext>
          </c:extLst>
        </c:ser>
        <c:ser>
          <c:idx val="3"/>
          <c:order val="3"/>
          <c:tx>
            <c:strRef>
              <c:f>'NEW Summary 1990-2018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CH4'!$B$9:$AD$9</c:f>
              <c:numCache>
                <c:formatCode>0.00</c:formatCode>
                <c:ptCount val="29"/>
                <c:pt idx="0">
                  <c:v>3.5230745152500096</c:v>
                </c:pt>
                <c:pt idx="1">
                  <c:v>3.6591568950545503</c:v>
                </c:pt>
                <c:pt idx="2">
                  <c:v>3.7208808632853323</c:v>
                </c:pt>
                <c:pt idx="3">
                  <c:v>3.7438136211528974</c:v>
                </c:pt>
                <c:pt idx="4">
                  <c:v>4.2423063633316351</c:v>
                </c:pt>
                <c:pt idx="5">
                  <c:v>3.7117355254381672</c:v>
                </c:pt>
                <c:pt idx="6">
                  <c:v>3.8882926068681365</c:v>
                </c:pt>
                <c:pt idx="7">
                  <c:v>4.0741949077417674</c:v>
                </c:pt>
                <c:pt idx="8">
                  <c:v>4.0162679598412465</c:v>
                </c:pt>
                <c:pt idx="9">
                  <c:v>4.2887881633409135</c:v>
                </c:pt>
                <c:pt idx="10">
                  <c:v>4.2413473974490206</c:v>
                </c:pt>
                <c:pt idx="11">
                  <c:v>4.3038854006573946</c:v>
                </c:pt>
                <c:pt idx="12">
                  <c:v>4.2708171471359151</c:v>
                </c:pt>
                <c:pt idx="13">
                  <c:v>4.4599807463890739</c:v>
                </c:pt>
                <c:pt idx="14">
                  <c:v>4.0880972461076546</c:v>
                </c:pt>
                <c:pt idx="15">
                  <c:v>4.5380567311843212</c:v>
                </c:pt>
                <c:pt idx="16">
                  <c:v>4.5841789622577833</c:v>
                </c:pt>
                <c:pt idx="17">
                  <c:v>6.0249655542774079</c:v>
                </c:pt>
                <c:pt idx="18">
                  <c:v>8.1394626733863031</c:v>
                </c:pt>
                <c:pt idx="19">
                  <c:v>8.3443137612067915</c:v>
                </c:pt>
                <c:pt idx="20">
                  <c:v>7.5075420417701499</c:v>
                </c:pt>
                <c:pt idx="21">
                  <c:v>8.4457561294048844</c:v>
                </c:pt>
                <c:pt idx="22">
                  <c:v>9.4127071658413115</c:v>
                </c:pt>
                <c:pt idx="23">
                  <c:v>10.896882829783616</c:v>
                </c:pt>
                <c:pt idx="24">
                  <c:v>11.377092411106418</c:v>
                </c:pt>
                <c:pt idx="25">
                  <c:v>7.8954033063350249</c:v>
                </c:pt>
                <c:pt idx="26">
                  <c:v>10.523487307474266</c:v>
                </c:pt>
                <c:pt idx="27">
                  <c:v>9.5690711792070609</c:v>
                </c:pt>
                <c:pt idx="28">
                  <c:v>8.7836170829230245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A-4E52-BC34-7564F1012C37}"/>
            </c:ext>
          </c:extLst>
        </c:ser>
        <c:ser>
          <c:idx val="4"/>
          <c:order val="4"/>
          <c:tx>
            <c:strRef>
              <c:f>'NEW Summary 1990-2018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CH4'!$B$10:$AD$10</c:f>
              <c:numCache>
                <c:formatCode>0.00</c:formatCode>
                <c:ptCount val="29"/>
                <c:pt idx="0">
                  <c:v>3.6093138751137581</c:v>
                </c:pt>
                <c:pt idx="1">
                  <c:v>3.5442173068143958</c:v>
                </c:pt>
                <c:pt idx="2">
                  <c:v>3.3082378614031667</c:v>
                </c:pt>
                <c:pt idx="3">
                  <c:v>3.2218026757870879</c:v>
                </c:pt>
                <c:pt idx="4">
                  <c:v>3.3268918414060198</c:v>
                </c:pt>
                <c:pt idx="5">
                  <c:v>2.8637735863596276</c:v>
                </c:pt>
                <c:pt idx="6">
                  <c:v>2.9429813756293441</c:v>
                </c:pt>
                <c:pt idx="7">
                  <c:v>2.8637475013994309</c:v>
                </c:pt>
                <c:pt idx="8">
                  <c:v>2.6791698785578575</c:v>
                </c:pt>
                <c:pt idx="9">
                  <c:v>2.8178168931356908</c:v>
                </c:pt>
                <c:pt idx="10">
                  <c:v>2.855325324605603</c:v>
                </c:pt>
                <c:pt idx="11">
                  <c:v>2.9154407855304996</c:v>
                </c:pt>
                <c:pt idx="12">
                  <c:v>2.8339242018048045</c:v>
                </c:pt>
                <c:pt idx="13">
                  <c:v>2.7772039197540428</c:v>
                </c:pt>
                <c:pt idx="14">
                  <c:v>2.5154658251864781</c:v>
                </c:pt>
                <c:pt idx="15">
                  <c:v>2.7530135199043433</c:v>
                </c:pt>
                <c:pt idx="16">
                  <c:v>2.6105792783693906</c:v>
                </c:pt>
                <c:pt idx="17">
                  <c:v>2.693040751293863</c:v>
                </c:pt>
                <c:pt idx="18">
                  <c:v>2.9605373839384832</c:v>
                </c:pt>
                <c:pt idx="19">
                  <c:v>2.7194647943520405</c:v>
                </c:pt>
                <c:pt idx="20">
                  <c:v>2.7325303020090046</c:v>
                </c:pt>
                <c:pt idx="21">
                  <c:v>2.4796998685673777</c:v>
                </c:pt>
                <c:pt idx="22">
                  <c:v>2.4753821041984176</c:v>
                </c:pt>
                <c:pt idx="23">
                  <c:v>2.2877101925983379</c:v>
                </c:pt>
                <c:pt idx="24">
                  <c:v>2.0841954409026506</c:v>
                </c:pt>
                <c:pt idx="25">
                  <c:v>2.1445720084521964</c:v>
                </c:pt>
                <c:pt idx="26">
                  <c:v>2.2127713159411604</c:v>
                </c:pt>
                <c:pt idx="27">
                  <c:v>2.3669925165850607</c:v>
                </c:pt>
                <c:pt idx="28">
                  <c:v>2.5421627908667017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AA-4E52-BC34-7564F1012C37}"/>
            </c:ext>
          </c:extLst>
        </c:ser>
        <c:ser>
          <c:idx val="5"/>
          <c:order val="5"/>
          <c:tx>
            <c:strRef>
              <c:f>'NEW Summary 1990-2018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CH4'!$B$11:$AD$11</c:f>
              <c:numCache>
                <c:formatCode>0.00</c:formatCode>
                <c:ptCount val="29"/>
                <c:pt idx="0">
                  <c:v>48.763321452142108</c:v>
                </c:pt>
                <c:pt idx="1">
                  <c:v>50.23040024245276</c:v>
                </c:pt>
                <c:pt idx="2">
                  <c:v>51.240603418530334</c:v>
                </c:pt>
                <c:pt idx="3">
                  <c:v>48.354507944109308</c:v>
                </c:pt>
                <c:pt idx="4">
                  <c:v>47.080998948184863</c:v>
                </c:pt>
                <c:pt idx="5">
                  <c:v>46.562561788566008</c:v>
                </c:pt>
                <c:pt idx="6">
                  <c:v>46.29047843966557</c:v>
                </c:pt>
                <c:pt idx="7">
                  <c:v>43.64399972227509</c:v>
                </c:pt>
                <c:pt idx="8">
                  <c:v>45.373743552406346</c:v>
                </c:pt>
                <c:pt idx="9">
                  <c:v>44.472362003186923</c:v>
                </c:pt>
                <c:pt idx="10">
                  <c:v>41.626737437616235</c:v>
                </c:pt>
                <c:pt idx="11">
                  <c:v>41.076013461185937</c:v>
                </c:pt>
                <c:pt idx="12">
                  <c:v>38.019829661910265</c:v>
                </c:pt>
                <c:pt idx="13">
                  <c:v>36.213323496357319</c:v>
                </c:pt>
                <c:pt idx="14">
                  <c:v>35.44557613358679</c:v>
                </c:pt>
                <c:pt idx="15">
                  <c:v>35.738523460181632</c:v>
                </c:pt>
                <c:pt idx="16">
                  <c:v>33.985682147569371</c:v>
                </c:pt>
                <c:pt idx="17">
                  <c:v>32.319257601235407</c:v>
                </c:pt>
                <c:pt idx="18">
                  <c:v>29.520928837424893</c:v>
                </c:pt>
                <c:pt idx="19">
                  <c:v>25.849002433006092</c:v>
                </c:pt>
                <c:pt idx="20">
                  <c:v>22.582123991004806</c:v>
                </c:pt>
                <c:pt idx="21">
                  <c:v>20.737561633846099</c:v>
                </c:pt>
                <c:pt idx="22">
                  <c:v>18.473720558399787</c:v>
                </c:pt>
                <c:pt idx="23">
                  <c:v>17.313723975229919</c:v>
                </c:pt>
                <c:pt idx="24">
                  <c:v>16.087870917359528</c:v>
                </c:pt>
                <c:pt idx="25">
                  <c:v>14.934058293944126</c:v>
                </c:pt>
                <c:pt idx="26">
                  <c:v>13.711342694553556</c:v>
                </c:pt>
                <c:pt idx="27">
                  <c:v>11.645836607082401</c:v>
                </c:pt>
                <c:pt idx="28">
                  <c:v>10.620121084293512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AA-4E52-BC34-7564F1012C37}"/>
            </c:ext>
          </c:extLst>
        </c:ser>
        <c:ser>
          <c:idx val="6"/>
          <c:order val="6"/>
          <c:tx>
            <c:strRef>
              <c:f>'NEW Summary 1990-2018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CH4'!$B$17:$AD$17</c:f>
              <c:numCache>
                <c:formatCode>0.00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AA-4E52-BC34-7564F1012C37}"/>
            </c:ext>
          </c:extLst>
        </c:ser>
        <c:ser>
          <c:idx val="7"/>
          <c:order val="7"/>
          <c:tx>
            <c:strRef>
              <c:f>'NEW Summary 1990-2018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CH4'!$B$23:$AD$23</c:f>
              <c:numCache>
                <c:formatCode>0.00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7-2FAA-4E52-BC34-7564F1012C37}"/>
            </c:ext>
          </c:extLst>
        </c:ser>
        <c:ser>
          <c:idx val="8"/>
          <c:order val="8"/>
          <c:tx>
            <c:strRef>
              <c:f>'NEW Summary 1990-2018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CH4'!$B$24:$AD$24</c:f>
              <c:numCache>
                <c:formatCode>0.00</c:formatCode>
                <c:ptCount val="29"/>
                <c:pt idx="0">
                  <c:v>12764.297811661547</c:v>
                </c:pt>
                <c:pt idx="1">
                  <c:v>12881.318864941377</c:v>
                </c:pt>
                <c:pt idx="2">
                  <c:v>13000.651855287977</c:v>
                </c:pt>
                <c:pt idx="3">
                  <c:v>12975.385359142378</c:v>
                </c:pt>
                <c:pt idx="4">
                  <c:v>12893.185516762431</c:v>
                </c:pt>
                <c:pt idx="5">
                  <c:v>12899.209715009001</c:v>
                </c:pt>
                <c:pt idx="6">
                  <c:v>13258.089544739823</c:v>
                </c:pt>
                <c:pt idx="7">
                  <c:v>13528.467943203948</c:v>
                </c:pt>
                <c:pt idx="8">
                  <c:v>13694.80451849394</c:v>
                </c:pt>
                <c:pt idx="9">
                  <c:v>13258.112627037342</c:v>
                </c:pt>
                <c:pt idx="10">
                  <c:v>12656.349761097861</c:v>
                </c:pt>
                <c:pt idx="11">
                  <c:v>12578.225801105162</c:v>
                </c:pt>
                <c:pt idx="12">
                  <c:v>12429.842559255558</c:v>
                </c:pt>
                <c:pt idx="13">
                  <c:v>12367.760139518017</c:v>
                </c:pt>
                <c:pt idx="14">
                  <c:v>12341.21859141719</c:v>
                </c:pt>
                <c:pt idx="15">
                  <c:v>12197.830494949803</c:v>
                </c:pt>
                <c:pt idx="16">
                  <c:v>12119.416580168734</c:v>
                </c:pt>
                <c:pt idx="17">
                  <c:v>11888.605585280751</c:v>
                </c:pt>
                <c:pt idx="18">
                  <c:v>11826.753440870491</c:v>
                </c:pt>
                <c:pt idx="19">
                  <c:v>11647.871537208568</c:v>
                </c:pt>
                <c:pt idx="20">
                  <c:v>11408.41722750201</c:v>
                </c:pt>
                <c:pt idx="21">
                  <c:v>11298.424509193561</c:v>
                </c:pt>
                <c:pt idx="22">
                  <c:v>11682.70070322629</c:v>
                </c:pt>
                <c:pt idx="23">
                  <c:v>11851.212345467533</c:v>
                </c:pt>
                <c:pt idx="24">
                  <c:v>11986.476361933685</c:v>
                </c:pt>
                <c:pt idx="25">
                  <c:v>12234.993359274664</c:v>
                </c:pt>
                <c:pt idx="26">
                  <c:v>12610.531765687072</c:v>
                </c:pt>
                <c:pt idx="27">
                  <c:v>12963.997011020801</c:v>
                </c:pt>
                <c:pt idx="28">
                  <c:v>12971.157813607602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AA-4E52-BC34-7564F1012C37}"/>
            </c:ext>
          </c:extLst>
        </c:ser>
        <c:ser>
          <c:idx val="9"/>
          <c:order val="9"/>
          <c:tx>
            <c:strRef>
              <c:f>'NEW Summary 1990-2018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1990-2018 CH4'!$B$1:$AD$1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'NEW Summary 1990-2018 CH4'!$B$32:$AD$32</c:f>
              <c:numCache>
                <c:formatCode>0.00</c:formatCode>
                <c:ptCount val="29"/>
                <c:pt idx="0">
                  <c:v>1380.0058472093522</c:v>
                </c:pt>
                <c:pt idx="1">
                  <c:v>1460.8874424629109</c:v>
                </c:pt>
                <c:pt idx="2">
                  <c:v>1524.2894519542654</c:v>
                </c:pt>
                <c:pt idx="3">
                  <c:v>1573.8261653287257</c:v>
                </c:pt>
                <c:pt idx="4">
                  <c:v>1619.5437690192625</c:v>
                </c:pt>
                <c:pt idx="5">
                  <c:v>1656.4775342588521</c:v>
                </c:pt>
                <c:pt idx="6">
                  <c:v>1535.2486970266536</c:v>
                </c:pt>
                <c:pt idx="7">
                  <c:v>1273.8509751506676</c:v>
                </c:pt>
                <c:pt idx="8">
                  <c:v>1331.889440720144</c:v>
                </c:pt>
                <c:pt idx="9">
                  <c:v>1326.7102489271977</c:v>
                </c:pt>
                <c:pt idx="10">
                  <c:v>1332.1871921765639</c:v>
                </c:pt>
                <c:pt idx="11">
                  <c:v>1431.7676766799102</c:v>
                </c:pt>
                <c:pt idx="12">
                  <c:v>1510.7152254387772</c:v>
                </c:pt>
                <c:pt idx="13">
                  <c:v>1518.0303230602858</c:v>
                </c:pt>
                <c:pt idx="14">
                  <c:v>1247.637389087379</c:v>
                </c:pt>
                <c:pt idx="15">
                  <c:v>1066.6352055966011</c:v>
                </c:pt>
                <c:pt idx="16">
                  <c:v>1103.9771374166958</c:v>
                </c:pt>
                <c:pt idx="17">
                  <c:v>667.54438635301813</c:v>
                </c:pt>
                <c:pt idx="18">
                  <c:v>524.3513258458006</c:v>
                </c:pt>
                <c:pt idx="19">
                  <c:v>348.62025044891197</c:v>
                </c:pt>
                <c:pt idx="20">
                  <c:v>341.29126644072238</c:v>
                </c:pt>
                <c:pt idx="21">
                  <c:v>445.5501824967892</c:v>
                </c:pt>
                <c:pt idx="22">
                  <c:v>366.64325726557502</c:v>
                </c:pt>
                <c:pt idx="23">
                  <c:v>524.78773284117779</c:v>
                </c:pt>
                <c:pt idx="24">
                  <c:v>711.7060714183242</c:v>
                </c:pt>
                <c:pt idx="25">
                  <c:v>791.15933892041812</c:v>
                </c:pt>
                <c:pt idx="26">
                  <c:v>811.60212339747591</c:v>
                </c:pt>
                <c:pt idx="27">
                  <c:v>783.86910387001512</c:v>
                </c:pt>
                <c:pt idx="28">
                  <c:v>757.92531162317516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AA-4E52-BC34-7564F1012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2018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3-4681-92BA-C66E26638381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3-4681-92BA-C66E26638381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3-4681-92BA-C66E26638381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3-4681-92BA-C66E26638381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3-4681-92BA-C66E26638381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3-4681-92BA-C66E26638381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3-4681-92BA-C66E26638381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3-4681-92BA-C66E26638381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53-4681-92BA-C66E26638381}"/>
                </c:ext>
              </c:extLst>
            </c:dLbl>
            <c:dLbl>
              <c:idx val="9"/>
              <c:layout>
                <c:manualLayout>
                  <c:x val="-0.24862787834789488"/>
                  <c:y val="7.313970751271739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53-4681-92BA-C66E2663838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1990-2018 CH4'!$A$2,'NEW Summary 1990-2018 CH4'!$A$7,'NEW Summary 1990-2018 CH4'!$A$8,'NEW Summary 1990-2018 CH4'!$A$9,'NEW Summary 1990-2018 CH4'!$A$10,'NEW Summary 1990-2018 CH4'!$A$11,'NEW Summary 1990-2018 CH4'!$A$17,'NEW Summary 1990-2018 CH4'!$A$23,'NEW Summary 1990-2018 CH4'!$A$24,'NEW Summary 1990-2018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1990-2018 CH4'!$AD$2,'NEW Summary 1990-2018 CH4'!$AD$7,'NEW Summary 1990-2018 CH4'!$AD$8,'NEW Summary 1990-2018 CH4'!$AD$9,'NEW Summary 1990-2018 CH4'!$AD$10,'NEW Summary 1990-2018 CH4'!$AD$11,'NEW Summary 1990-2018 CH4'!$AD$17,'NEW Summary 1990-2018 CH4'!$AD$23,'NEW Summary 1990-2018 CH4'!$AD$24,'NEW Summary 1990-2018 CH4'!$AD$32)</c:f>
              <c:numCache>
                <c:formatCode>0.00</c:formatCode>
                <c:ptCount val="10"/>
                <c:pt idx="0">
                  <c:v>110.24537947251551</c:v>
                </c:pt>
                <c:pt idx="1">
                  <c:v>133.4364326831691</c:v>
                </c:pt>
                <c:pt idx="2">
                  <c:v>9.8895053479263346</c:v>
                </c:pt>
                <c:pt idx="3">
                  <c:v>8.7836170829230245</c:v>
                </c:pt>
                <c:pt idx="4">
                  <c:v>2.5421627908667017</c:v>
                </c:pt>
                <c:pt idx="5">
                  <c:v>10.620121084293512</c:v>
                </c:pt>
                <c:pt idx="6">
                  <c:v>0</c:v>
                </c:pt>
                <c:pt idx="8">
                  <c:v>12971.157813607602</c:v>
                </c:pt>
                <c:pt idx="9">
                  <c:v>757.92531162317516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53-4681-92BA-C66E26638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500856</xdr:colOff>
      <xdr:row>39</xdr:row>
      <xdr:rowOff>157956</xdr:rowOff>
    </xdr:from>
    <xdr:to>
      <xdr:col>25</xdr:col>
      <xdr:colOff>723900</xdr:colOff>
      <xdr:row>71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FA70BD-DB05-4FA0-A768-E9A8F4CA1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77</xdr:row>
      <xdr:rowOff>15081</xdr:rowOff>
    </xdr:from>
    <xdr:to>
      <xdr:col>24</xdr:col>
      <xdr:colOff>65088</xdr:colOff>
      <xdr:row>110</xdr:row>
      <xdr:rowOff>86519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25D69E-194D-47D1-894F-B4F9F2F4F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8730</xdr:colOff>
      <xdr:row>77</xdr:row>
      <xdr:rowOff>2381</xdr:rowOff>
    </xdr:from>
    <xdr:to>
      <xdr:col>12</xdr:col>
      <xdr:colOff>520700</xdr:colOff>
      <xdr:row>110</xdr:row>
      <xdr:rowOff>85724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079D3F2-3208-4E75-847D-4388445C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581024</xdr:colOff>
      <xdr:row>112</xdr:row>
      <xdr:rowOff>173038</xdr:rowOff>
    </xdr:from>
    <xdr:to>
      <xdr:col>26</xdr:col>
      <xdr:colOff>393699</xdr:colOff>
      <xdr:row>145</xdr:row>
      <xdr:rowOff>116682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3A9BB5C-66D7-4D41-B29A-6BE13A59A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843756</xdr:colOff>
      <xdr:row>40</xdr:row>
      <xdr:rowOff>157956</xdr:rowOff>
    </xdr:from>
    <xdr:to>
      <xdr:col>26</xdr:col>
      <xdr:colOff>571500</xdr:colOff>
      <xdr:row>69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8DC159-54DC-4D91-9211-9F6EA57B2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72</xdr:row>
      <xdr:rowOff>129381</xdr:rowOff>
    </xdr:from>
    <xdr:to>
      <xdr:col>23</xdr:col>
      <xdr:colOff>93663</xdr:colOff>
      <xdr:row>106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D3FAAD-003E-49D4-9EF0-34A7FF4B7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72</xdr:row>
      <xdr:rowOff>142081</xdr:rowOff>
    </xdr:from>
    <xdr:to>
      <xdr:col>11</xdr:col>
      <xdr:colOff>658018</xdr:colOff>
      <xdr:row>106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39B45E1-DC0E-403E-883D-4D489A40A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157956</xdr:rowOff>
    </xdr:from>
    <xdr:to>
      <xdr:col>28</xdr:col>
      <xdr:colOff>444500</xdr:colOff>
      <xdr:row>67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204702-C959-46C8-8C12-1EE866FDE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12700</xdr:colOff>
      <xdr:row>69</xdr:row>
      <xdr:rowOff>40481</xdr:rowOff>
    </xdr:from>
    <xdr:to>
      <xdr:col>23</xdr:col>
      <xdr:colOff>4763</xdr:colOff>
      <xdr:row>102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5851CD-85CC-44F2-BBF9-1691540F7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2958305</xdr:colOff>
      <xdr:row>69</xdr:row>
      <xdr:rowOff>15081</xdr:rowOff>
    </xdr:from>
    <xdr:to>
      <xdr:col>11</xdr:col>
      <xdr:colOff>480218</xdr:colOff>
      <xdr:row>102</xdr:row>
      <xdr:rowOff>98424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BED20FF-3FCC-4594-B8B8-B4BBC8E37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38</xdr:row>
      <xdr:rowOff>107156</xdr:rowOff>
    </xdr:from>
    <xdr:to>
      <xdr:col>30</xdr:col>
      <xdr:colOff>508000</xdr:colOff>
      <xdr:row>67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52716-BFA2-4348-A4AD-36C866B6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67</xdr:row>
      <xdr:rowOff>154781</xdr:rowOff>
    </xdr:from>
    <xdr:to>
      <xdr:col>23</xdr:col>
      <xdr:colOff>93663</xdr:colOff>
      <xdr:row>101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D4F2F-EBC5-423E-A288-5E4B02035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2996405</xdr:colOff>
      <xdr:row>67</xdr:row>
      <xdr:rowOff>167481</xdr:rowOff>
    </xdr:from>
    <xdr:to>
      <xdr:col>11</xdr:col>
      <xdr:colOff>451643</xdr:colOff>
      <xdr:row>101</xdr:row>
      <xdr:rowOff>60324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7349CC3-4812-4FF9-B42B-683814525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40</xdr:row>
      <xdr:rowOff>114300</xdr:rowOff>
    </xdr:from>
    <xdr:to>
      <xdr:col>28</xdr:col>
      <xdr:colOff>482599</xdr:colOff>
      <xdr:row>65</xdr:row>
      <xdr:rowOff>70970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6A7685-775D-4E03-A436-07C33B742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109</xdr:row>
      <xdr:rowOff>169717</xdr:rowOff>
    </xdr:from>
    <xdr:to>
      <xdr:col>27</xdr:col>
      <xdr:colOff>330199</xdr:colOff>
      <xdr:row>141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645595-6E24-441E-9C5E-B3A769D6C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17319</xdr:colOff>
      <xdr:row>143</xdr:row>
      <xdr:rowOff>29935</xdr:rowOff>
    </xdr:from>
    <xdr:to>
      <xdr:col>11</xdr:col>
      <xdr:colOff>727362</xdr:colOff>
      <xdr:row>177</xdr:row>
      <xdr:rowOff>16080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449F87-678F-4939-9ED1-85D633549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89149</xdr:colOff>
      <xdr:row>143</xdr:row>
      <xdr:rowOff>21606</xdr:rowOff>
    </xdr:from>
    <xdr:to>
      <xdr:col>22</xdr:col>
      <xdr:colOff>419101</xdr:colOff>
      <xdr:row>177</xdr:row>
      <xdr:rowOff>7752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843DD3-7B48-4B20-BD5E-04AE66714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09A3-E33F-450B-B928-9791C012DD90}">
  <sheetPr>
    <tabColor rgb="FFFF0000"/>
    <outlinePr summaryBelow="0"/>
  </sheetPr>
  <dimension ref="A1:AP237"/>
  <sheetViews>
    <sheetView topLeftCell="B1" zoomScale="75" zoomScaleNormal="75" workbookViewId="0">
      <pane ySplit="1" topLeftCell="A2" activePane="bottomLeft" state="frozen"/>
      <selection activeCell="AA33" sqref="AA33"/>
      <selection pane="bottomLeft" activeCell="AF39" sqref="AF39"/>
    </sheetView>
  </sheetViews>
  <sheetFormatPr defaultRowHeight="15" outlineLevelRow="1" x14ac:dyDescent="0.25"/>
  <cols>
    <col min="1" max="1" width="45.140625" style="6" customWidth="1"/>
    <col min="2" max="30" width="9.85546875" style="6" bestFit="1" customWidth="1"/>
    <col min="31" max="31" width="13.140625" style="6" bestFit="1" customWidth="1"/>
    <col min="32" max="32" width="12.5703125" style="6" customWidth="1"/>
    <col min="33" max="33" width="11" style="6" bestFit="1" customWidth="1"/>
    <col min="34" max="34" width="13.85546875" style="6" bestFit="1" customWidth="1"/>
    <col min="35" max="35" width="13.5703125" style="6" customWidth="1"/>
    <col min="36" max="36" width="11.140625" style="6" customWidth="1"/>
    <col min="37" max="37" width="9.42578125" style="6" bestFit="1" customWidth="1"/>
    <col min="38" max="16384" width="9.140625" style="6"/>
  </cols>
  <sheetData>
    <row r="1" spans="1:37" ht="30" x14ac:dyDescent="0.25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1" t="s">
        <v>1</v>
      </c>
      <c r="AF1" s="3" t="s">
        <v>2</v>
      </c>
      <c r="AG1" s="4"/>
      <c r="AH1" s="3" t="s">
        <v>3</v>
      </c>
      <c r="AI1" s="5" t="s">
        <v>4</v>
      </c>
    </row>
    <row r="2" spans="1:37" x14ac:dyDescent="0.25">
      <c r="A2" s="7" t="s">
        <v>5</v>
      </c>
      <c r="B2" s="8">
        <f t="shared" ref="B2:AA2" si="0">SUM(B3:B6)</f>
        <v>11328.062948959654</v>
      </c>
      <c r="C2" s="8">
        <f t="shared" si="0"/>
        <v>11781.846788558678</v>
      </c>
      <c r="D2" s="8">
        <f t="shared" si="0"/>
        <v>12439.248527068998</v>
      </c>
      <c r="E2" s="8">
        <f t="shared" si="0"/>
        <v>12459.326088729957</v>
      </c>
      <c r="F2" s="8">
        <f t="shared" si="0"/>
        <v>12795.361894275353</v>
      </c>
      <c r="G2" s="8">
        <f t="shared" si="0"/>
        <v>13479.884552547379</v>
      </c>
      <c r="H2" s="8">
        <f t="shared" si="0"/>
        <v>14199.717046333641</v>
      </c>
      <c r="I2" s="8">
        <f t="shared" si="0"/>
        <v>14854.150562876406</v>
      </c>
      <c r="J2" s="8">
        <f t="shared" si="0"/>
        <v>15224.261364368638</v>
      </c>
      <c r="K2" s="8">
        <f t="shared" si="0"/>
        <v>15922.775883462005</v>
      </c>
      <c r="L2" s="8">
        <f t="shared" si="0"/>
        <v>16204.678362586101</v>
      </c>
      <c r="M2" s="8">
        <f t="shared" si="0"/>
        <v>17491.859710697001</v>
      </c>
      <c r="N2" s="8">
        <f t="shared" si="0"/>
        <v>16497.512696527028</v>
      </c>
      <c r="O2" s="8">
        <f t="shared" si="0"/>
        <v>16473.25775236452</v>
      </c>
      <c r="P2" s="8">
        <f t="shared" si="0"/>
        <v>15421.65063480559</v>
      </c>
      <c r="Q2" s="8">
        <f t="shared" si="0"/>
        <v>15908.20403816002</v>
      </c>
      <c r="R2" s="8">
        <f t="shared" si="0"/>
        <v>15166.893292081066</v>
      </c>
      <c r="S2" s="8">
        <f t="shared" si="0"/>
        <v>14677.373744168282</v>
      </c>
      <c r="T2" s="8">
        <f t="shared" si="0"/>
        <v>14799.783060013944</v>
      </c>
      <c r="U2" s="8">
        <f t="shared" si="0"/>
        <v>13202.429315237026</v>
      </c>
      <c r="V2" s="8">
        <f t="shared" si="0"/>
        <v>13468.464159116817</v>
      </c>
      <c r="W2" s="8">
        <f t="shared" si="0"/>
        <v>12063.077836187524</v>
      </c>
      <c r="X2" s="8">
        <f t="shared" si="0"/>
        <v>12903.261061630596</v>
      </c>
      <c r="Y2" s="8">
        <f t="shared" si="0"/>
        <v>11496.117495399385</v>
      </c>
      <c r="Z2" s="8">
        <f t="shared" si="0"/>
        <v>11272.050289792111</v>
      </c>
      <c r="AA2" s="8">
        <f t="shared" si="0"/>
        <v>11891.326014954979</v>
      </c>
      <c r="AB2" s="8">
        <f>SUM(AB3:AB6)</f>
        <v>12608.197516117451</v>
      </c>
      <c r="AC2" s="8">
        <f>SUM(AC3:AC6)</f>
        <v>11743.869413063774</v>
      </c>
      <c r="AD2" s="8">
        <f>SUM(AD3:AD6)</f>
        <v>10364.725366141944</v>
      </c>
      <c r="AE2" s="9">
        <f>AD2/$AD$38</f>
        <v>0.17129822605747558</v>
      </c>
      <c r="AF2" s="9">
        <f>(AD2-B2)/B2</f>
        <v>-8.5039921402112389E-2</v>
      </c>
      <c r="AH2" s="10">
        <f>(AD2-AC2)/AC2</f>
        <v>-0.11743523351747109</v>
      </c>
      <c r="AI2" s="11">
        <f>AD2-AC2</f>
        <v>-1379.1440469218305</v>
      </c>
      <c r="AK2" s="11">
        <f t="shared" ref="AK2:AK36" si="1">AI2/1000</f>
        <v>-1.3791440469218306</v>
      </c>
    </row>
    <row r="3" spans="1:37" outlineLevel="1" x14ac:dyDescent="0.25">
      <c r="A3" s="12" t="s">
        <v>6</v>
      </c>
      <c r="B3" s="13">
        <v>10953.919869683112</v>
      </c>
      <c r="C3" s="13">
        <v>11440.957619988107</v>
      </c>
      <c r="D3" s="13">
        <v>12108.543399367891</v>
      </c>
      <c r="E3" s="13">
        <v>12126.246549362788</v>
      </c>
      <c r="F3" s="13">
        <v>12448.543664406883</v>
      </c>
      <c r="G3" s="13">
        <v>13132.912896120479</v>
      </c>
      <c r="H3" s="13">
        <v>13851.997148121833</v>
      </c>
      <c r="I3" s="13">
        <v>14490.618968714625</v>
      </c>
      <c r="J3" s="13">
        <v>14813.762420797844</v>
      </c>
      <c r="K3" s="13">
        <v>15498.257583697967</v>
      </c>
      <c r="L3" s="13">
        <v>15754.35326580209</v>
      </c>
      <c r="M3" s="13">
        <v>16893.896631009309</v>
      </c>
      <c r="N3" s="13">
        <v>15934.480447026663</v>
      </c>
      <c r="O3" s="13">
        <v>15222.09160194351</v>
      </c>
      <c r="P3" s="13">
        <v>14836.215338976092</v>
      </c>
      <c r="Q3" s="13">
        <v>15244.751010413473</v>
      </c>
      <c r="R3" s="13">
        <v>14527.038626731588</v>
      </c>
      <c r="S3" s="13">
        <v>14055.758786835397</v>
      </c>
      <c r="T3" s="13">
        <v>14155.130403839303</v>
      </c>
      <c r="U3" s="13">
        <v>12610.625284719028</v>
      </c>
      <c r="V3" s="13">
        <v>12895.102957698073</v>
      </c>
      <c r="W3" s="13">
        <v>11556.064502314657</v>
      </c>
      <c r="X3" s="13">
        <v>12356.275991360975</v>
      </c>
      <c r="Y3" s="13">
        <v>10952.925504092866</v>
      </c>
      <c r="Z3" s="13">
        <v>10771.894261622589</v>
      </c>
      <c r="AA3" s="13">
        <v>11328.268005790445</v>
      </c>
      <c r="AB3" s="13">
        <v>12076.431036836566</v>
      </c>
      <c r="AC3" s="13">
        <v>11206.209010694813</v>
      </c>
      <c r="AD3" s="13">
        <v>9823.1812205765418</v>
      </c>
      <c r="AE3" s="14">
        <f>AD3/$AD$38</f>
        <v>0.16234810454531295</v>
      </c>
      <c r="AF3" s="14">
        <f>(AD3-B3)/B3</f>
        <v>-0.10322685053010902</v>
      </c>
      <c r="AH3" s="15">
        <f>(AD3-AC3)/AC3</f>
        <v>-0.12341620514112825</v>
      </c>
      <c r="AI3" s="16">
        <f>AD3-AC3</f>
        <v>-1383.0277901182708</v>
      </c>
      <c r="AK3" s="16">
        <f t="shared" si="1"/>
        <v>-1.3830277901182708</v>
      </c>
    </row>
    <row r="4" spans="1:37" outlineLevel="1" x14ac:dyDescent="0.25">
      <c r="A4" s="12" t="s">
        <v>7</v>
      </c>
      <c r="B4" s="13">
        <v>168.67007475966938</v>
      </c>
      <c r="C4" s="13">
        <v>166.7086346603628</v>
      </c>
      <c r="D4" s="13">
        <v>171.81510003498963</v>
      </c>
      <c r="E4" s="13">
        <v>172.65167482911988</v>
      </c>
      <c r="F4" s="13">
        <v>178.26827632214111</v>
      </c>
      <c r="G4" s="13">
        <v>181.27469310609743</v>
      </c>
      <c r="H4" s="13">
        <v>179.40716809897683</v>
      </c>
      <c r="I4" s="13">
        <v>218.74674770939885</v>
      </c>
      <c r="J4" s="13">
        <v>247.81659474314813</v>
      </c>
      <c r="K4" s="13">
        <v>223.85552667956068</v>
      </c>
      <c r="L4" s="13">
        <v>274.79746671454512</v>
      </c>
      <c r="M4" s="13">
        <v>321.48320368155123</v>
      </c>
      <c r="N4" s="13">
        <v>340.25546502005244</v>
      </c>
      <c r="O4" s="13">
        <v>337.89503473139956</v>
      </c>
      <c r="P4" s="13">
        <v>336.97266543006049</v>
      </c>
      <c r="Q4" s="13">
        <v>411.86569315427266</v>
      </c>
      <c r="R4" s="13">
        <v>377.14377732366182</v>
      </c>
      <c r="S4" s="13">
        <v>360.7978196153615</v>
      </c>
      <c r="T4" s="13">
        <v>367.48032728426256</v>
      </c>
      <c r="U4" s="13">
        <v>315.39130893967507</v>
      </c>
      <c r="V4" s="13">
        <v>310.47380266987977</v>
      </c>
      <c r="W4" s="13">
        <v>285.41960852943924</v>
      </c>
      <c r="X4" s="13">
        <v>313.54691338890092</v>
      </c>
      <c r="Y4" s="13">
        <v>294.54716412797285</v>
      </c>
      <c r="Z4" s="13">
        <v>279.49528430750865</v>
      </c>
      <c r="AA4" s="13">
        <v>358.72410220140847</v>
      </c>
      <c r="AB4" s="13">
        <v>313.59104449790129</v>
      </c>
      <c r="AC4" s="13">
        <v>311.18729109224228</v>
      </c>
      <c r="AD4" s="13">
        <v>322.18243086202011</v>
      </c>
      <c r="AE4" s="14">
        <f t="shared" ref="AE4:AE6" si="2">AD4/$AD$38</f>
        <v>5.3247217773694277E-3</v>
      </c>
      <c r="AF4" s="14">
        <f t="shared" ref="AF4:AF6" si="3">(AD4-B4)/B4</f>
        <v>0.91013391866389926</v>
      </c>
      <c r="AG4" s="17"/>
      <c r="AH4" s="15">
        <f t="shared" ref="AH4:AH6" si="4">(AD4-AC4)/AC4</f>
        <v>3.5332868933001034E-2</v>
      </c>
      <c r="AI4" s="16">
        <f t="shared" ref="AI4:AI6" si="5">AD4-AC4</f>
        <v>10.995139769777836</v>
      </c>
      <c r="AK4" s="16">
        <f t="shared" si="1"/>
        <v>1.0995139769777836E-2</v>
      </c>
    </row>
    <row r="5" spans="1:37" outlineLevel="1" x14ac:dyDescent="0.25">
      <c r="A5" s="12" t="s">
        <v>8</v>
      </c>
      <c r="B5" s="13">
        <v>100.53678355437907</v>
      </c>
      <c r="C5" s="13">
        <v>76.54991489954142</v>
      </c>
      <c r="D5" s="13">
        <v>65.273087005793954</v>
      </c>
      <c r="E5" s="13">
        <v>62.605311784631738</v>
      </c>
      <c r="F5" s="13">
        <v>72.152664440590968</v>
      </c>
      <c r="G5" s="13">
        <v>69.441462401639171</v>
      </c>
      <c r="H5" s="13">
        <v>72.218389713792263</v>
      </c>
      <c r="I5" s="13">
        <v>51.648672818497268</v>
      </c>
      <c r="J5" s="13">
        <v>79.956189002831252</v>
      </c>
      <c r="K5" s="13">
        <v>77.939136899148238</v>
      </c>
      <c r="L5" s="13">
        <v>87.150476539279381</v>
      </c>
      <c r="M5" s="13">
        <v>118.84269779976697</v>
      </c>
      <c r="N5" s="13">
        <v>145.60131936255476</v>
      </c>
      <c r="O5" s="13">
        <v>166.03053044546459</v>
      </c>
      <c r="P5" s="13">
        <v>162.23941951242472</v>
      </c>
      <c r="Q5" s="13">
        <v>171.89367022298498</v>
      </c>
      <c r="R5" s="13">
        <v>172.44163464640769</v>
      </c>
      <c r="S5" s="13">
        <v>166.44662571284456</v>
      </c>
      <c r="T5" s="13">
        <v>187.87265842067103</v>
      </c>
      <c r="U5" s="13">
        <v>193.09291837353277</v>
      </c>
      <c r="V5" s="13">
        <v>174.66014365726875</v>
      </c>
      <c r="W5" s="13">
        <v>137.45593442979524</v>
      </c>
      <c r="X5" s="13">
        <v>146.2858520629828</v>
      </c>
      <c r="Y5" s="13">
        <v>162.00654812888271</v>
      </c>
      <c r="Z5" s="13">
        <v>134.84267332651226</v>
      </c>
      <c r="AA5" s="13">
        <v>115.75474134015853</v>
      </c>
      <c r="AB5" s="13">
        <v>126.26142546254542</v>
      </c>
      <c r="AC5" s="13">
        <v>129.40928035100248</v>
      </c>
      <c r="AD5" s="13">
        <v>119.33019682053705</v>
      </c>
      <c r="AE5" s="14">
        <f t="shared" si="2"/>
        <v>1.9721748824355172E-3</v>
      </c>
      <c r="AF5" s="14">
        <f t="shared" si="3"/>
        <v>0.18693071930228269</v>
      </c>
      <c r="AG5" s="17"/>
      <c r="AH5" s="15">
        <f t="shared" si="4"/>
        <v>-7.7885322467812851E-2</v>
      </c>
      <c r="AI5" s="16">
        <f t="shared" si="5"/>
        <v>-10.079083530465425</v>
      </c>
      <c r="AK5" s="16">
        <f t="shared" si="1"/>
        <v>-1.0079083530465426E-2</v>
      </c>
    </row>
    <row r="6" spans="1:37" ht="13.5" customHeight="1" outlineLevel="1" x14ac:dyDescent="0.25">
      <c r="A6" s="12" t="s">
        <v>9</v>
      </c>
      <c r="B6" s="13">
        <v>104.93622096249464</v>
      </c>
      <c r="C6" s="13">
        <v>97.630619010665669</v>
      </c>
      <c r="D6" s="13">
        <v>93.616940660323195</v>
      </c>
      <c r="E6" s="13">
        <v>97.822552753418051</v>
      </c>
      <c r="F6" s="13">
        <v>96.397289105736164</v>
      </c>
      <c r="G6" s="13">
        <v>96.255500919162927</v>
      </c>
      <c r="H6" s="13">
        <v>96.094340399037989</v>
      </c>
      <c r="I6" s="13">
        <v>93.136173633883288</v>
      </c>
      <c r="J6" s="13">
        <v>82.726159824815724</v>
      </c>
      <c r="K6" s="13">
        <v>122.72363618533032</v>
      </c>
      <c r="L6" s="13">
        <v>88.377153530185637</v>
      </c>
      <c r="M6" s="13">
        <v>157.63717820637632</v>
      </c>
      <c r="N6" s="13">
        <v>77.175465117759643</v>
      </c>
      <c r="O6" s="13">
        <v>747.24058524414374</v>
      </c>
      <c r="P6" s="13">
        <v>86.223210887011945</v>
      </c>
      <c r="Q6" s="13">
        <v>79.69366436928938</v>
      </c>
      <c r="R6" s="13">
        <v>90.269253379408909</v>
      </c>
      <c r="S6" s="13">
        <v>94.370512004679952</v>
      </c>
      <c r="T6" s="13">
        <v>89.299670469708275</v>
      </c>
      <c r="U6" s="13">
        <v>83.319803204789949</v>
      </c>
      <c r="V6" s="13">
        <v>88.227255091594657</v>
      </c>
      <c r="W6" s="13">
        <v>84.13779091363152</v>
      </c>
      <c r="X6" s="13">
        <v>87.152304817736194</v>
      </c>
      <c r="Y6" s="13">
        <v>86.638279049665016</v>
      </c>
      <c r="Z6" s="13">
        <v>85.818070535503153</v>
      </c>
      <c r="AA6" s="13">
        <v>88.579165622965789</v>
      </c>
      <c r="AB6" s="13">
        <v>91.914009320437543</v>
      </c>
      <c r="AC6" s="13">
        <v>97.063830925715322</v>
      </c>
      <c r="AD6" s="13">
        <v>100.03151788284408</v>
      </c>
      <c r="AE6" s="14">
        <f t="shared" si="2"/>
        <v>1.6532248523576725E-3</v>
      </c>
      <c r="AF6" s="14">
        <f t="shared" si="3"/>
        <v>-4.6739848592446967E-2</v>
      </c>
      <c r="AH6" s="15">
        <f t="shared" si="4"/>
        <v>3.0574591264587385E-2</v>
      </c>
      <c r="AI6" s="16">
        <f t="shared" si="5"/>
        <v>2.9676869571287625</v>
      </c>
      <c r="AK6" s="16">
        <f t="shared" si="1"/>
        <v>2.9676869571287627E-3</v>
      </c>
    </row>
    <row r="7" spans="1:37" x14ac:dyDescent="0.25">
      <c r="A7" s="18" t="s">
        <v>10</v>
      </c>
      <c r="B7" s="8">
        <v>7523.6648356256719</v>
      </c>
      <c r="C7" s="8">
        <v>7565.9321257083066</v>
      </c>
      <c r="D7" s="8">
        <v>6717.8016581294623</v>
      </c>
      <c r="E7" s="8">
        <v>6667.0106159097604</v>
      </c>
      <c r="F7" s="8">
        <v>6496.5767882634982</v>
      </c>
      <c r="G7" s="8">
        <v>6452.0465782317078</v>
      </c>
      <c r="H7" s="8">
        <v>6576.3213779944026</v>
      </c>
      <c r="I7" s="8">
        <v>6235.9154976268956</v>
      </c>
      <c r="J7" s="8">
        <v>6744.7458716510537</v>
      </c>
      <c r="K7" s="8">
        <v>6377.8773312741932</v>
      </c>
      <c r="L7" s="8">
        <v>6462.6033188676402</v>
      </c>
      <c r="M7" s="8">
        <v>6732.2923557237582</v>
      </c>
      <c r="N7" s="8">
        <v>6658.6245970827331</v>
      </c>
      <c r="O7" s="8">
        <v>6812.5798281567086</v>
      </c>
      <c r="P7" s="8">
        <v>6992.5072618934601</v>
      </c>
      <c r="Q7" s="8">
        <v>7271.6111503611419</v>
      </c>
      <c r="R7" s="8">
        <v>7157.2186973537846</v>
      </c>
      <c r="S7" s="8">
        <v>6928.4575162718102</v>
      </c>
      <c r="T7" s="8">
        <v>7521.4924844222505</v>
      </c>
      <c r="U7" s="8">
        <v>7466.9821244251762</v>
      </c>
      <c r="V7" s="8">
        <v>7800.8796968120469</v>
      </c>
      <c r="W7" s="8">
        <v>6609.7078517571563</v>
      </c>
      <c r="X7" s="8">
        <v>6232.2915009637172</v>
      </c>
      <c r="Y7" s="8">
        <v>6395.3767620249009</v>
      </c>
      <c r="Z7" s="8">
        <v>5745.5821113099892</v>
      </c>
      <c r="AA7" s="8">
        <v>6041.3094552769026</v>
      </c>
      <c r="AB7" s="8">
        <v>6046.4814867219093</v>
      </c>
      <c r="AC7" s="8">
        <v>5740.9068130334808</v>
      </c>
      <c r="AD7" s="8">
        <v>6197.1811918194844</v>
      </c>
      <c r="AE7" s="9">
        <f>AD7/$AD$38</f>
        <v>0.10242105865951914</v>
      </c>
      <c r="AF7" s="9">
        <f>(AD7-B7)/B7</f>
        <v>-0.17630817863192019</v>
      </c>
      <c r="AH7" s="10">
        <f>(AD7-AC7)/AC7</f>
        <v>7.9477753889007879E-2</v>
      </c>
      <c r="AI7" s="11">
        <f>AD7-AC7</f>
        <v>456.27437878600358</v>
      </c>
      <c r="AK7" s="11">
        <f>AI7/1000</f>
        <v>0.45627437878600358</v>
      </c>
    </row>
    <row r="8" spans="1:37" x14ac:dyDescent="0.25">
      <c r="A8" s="18" t="s">
        <v>11</v>
      </c>
      <c r="B8" s="8">
        <v>3961.7501968617189</v>
      </c>
      <c r="C8" s="8">
        <v>4074.4548385498292</v>
      </c>
      <c r="D8" s="8">
        <v>3768.7411502027744</v>
      </c>
      <c r="E8" s="8">
        <v>3986.7186366590836</v>
      </c>
      <c r="F8" s="8">
        <v>4242.6262261403081</v>
      </c>
      <c r="G8" s="8">
        <v>4347.622852378212</v>
      </c>
      <c r="H8" s="8">
        <v>4182.7351599223548</v>
      </c>
      <c r="I8" s="8">
        <v>4550.5507019358802</v>
      </c>
      <c r="J8" s="8">
        <v>4589.6182499874149</v>
      </c>
      <c r="K8" s="8">
        <v>4810.4753948929083</v>
      </c>
      <c r="L8" s="8">
        <v>5642.368991872987</v>
      </c>
      <c r="M8" s="8">
        <v>5599.3853934023145</v>
      </c>
      <c r="N8" s="8">
        <v>5323.0545108400129</v>
      </c>
      <c r="O8" s="8">
        <v>5513.8189089738653</v>
      </c>
      <c r="P8" s="8">
        <v>5694.093389318622</v>
      </c>
      <c r="Q8" s="8">
        <v>5870.4169980805827</v>
      </c>
      <c r="R8" s="8">
        <v>5752.4070140376298</v>
      </c>
      <c r="S8" s="8">
        <v>5788.7344844996851</v>
      </c>
      <c r="T8" s="8">
        <v>5629.3414537547569</v>
      </c>
      <c r="U8" s="8">
        <v>4486.9239149420027</v>
      </c>
      <c r="V8" s="8">
        <v>4476.4678963195274</v>
      </c>
      <c r="W8" s="8">
        <v>4142.360082932656</v>
      </c>
      <c r="X8" s="8">
        <v>4176.510224016044</v>
      </c>
      <c r="Y8" s="8">
        <v>4239.353872065456</v>
      </c>
      <c r="Z8" s="8">
        <v>4322.9896600552911</v>
      </c>
      <c r="AA8" s="8">
        <v>4469.5735136389221</v>
      </c>
      <c r="AB8" s="8">
        <v>4526.1824330243908</v>
      </c>
      <c r="AC8" s="8">
        <v>4564.7315951203118</v>
      </c>
      <c r="AD8" s="8">
        <v>4741.3899208944722</v>
      </c>
      <c r="AE8" s="9">
        <f t="shared" ref="AE8:AE11" si="6">AD8/$AD$38</f>
        <v>7.8361138747503473E-2</v>
      </c>
      <c r="AF8" s="9">
        <f t="shared" ref="AF8:AF11" si="7">(AD8-B8)/B8</f>
        <v>0.19679174235930905</v>
      </c>
      <c r="AH8" s="10">
        <f t="shared" ref="AH8:AH11" si="8">(AD8-AC8)/AC8</f>
        <v>3.8700703884322084E-2</v>
      </c>
      <c r="AI8" s="11">
        <f t="shared" ref="AI8:AI11" si="9">AD8-AC8</f>
        <v>176.6583257741604</v>
      </c>
      <c r="AK8" s="11">
        <f t="shared" si="1"/>
        <v>0.17665832577416041</v>
      </c>
    </row>
    <row r="9" spans="1:37" x14ac:dyDescent="0.25">
      <c r="A9" s="18" t="s">
        <v>12</v>
      </c>
      <c r="B9" s="8">
        <v>1083.4878236245095</v>
      </c>
      <c r="C9" s="8">
        <v>1129.6376483176955</v>
      </c>
      <c r="D9" s="8">
        <v>1153.5350608597694</v>
      </c>
      <c r="E9" s="8">
        <v>1168.7095712440639</v>
      </c>
      <c r="F9" s="8">
        <v>1321.2488699890087</v>
      </c>
      <c r="G9" s="8">
        <v>1165.5673725686975</v>
      </c>
      <c r="H9" s="8">
        <v>1224.7163820180565</v>
      </c>
      <c r="I9" s="8">
        <v>1285.306088900295</v>
      </c>
      <c r="J9" s="8">
        <v>1279.1428187245428</v>
      </c>
      <c r="K9" s="8">
        <v>1368.1989122651721</v>
      </c>
      <c r="L9" s="8">
        <v>1374.7076596018314</v>
      </c>
      <c r="M9" s="8">
        <v>1402.5463549894228</v>
      </c>
      <c r="N9" s="8">
        <v>1382.5902617085703</v>
      </c>
      <c r="O9" s="8">
        <v>1468.7733456269132</v>
      </c>
      <c r="P9" s="8">
        <v>1349.2594847920457</v>
      </c>
      <c r="Q9" s="8">
        <v>1475.6122184996532</v>
      </c>
      <c r="R9" s="8">
        <v>1380.0218572878143</v>
      </c>
      <c r="S9" s="8">
        <v>1414.7957340017908</v>
      </c>
      <c r="T9" s="8">
        <v>1547.8677665067983</v>
      </c>
      <c r="U9" s="8">
        <v>1294.9085947810497</v>
      </c>
      <c r="V9" s="8">
        <v>1293.6454829711047</v>
      </c>
      <c r="W9" s="8">
        <v>1192.0113395342762</v>
      </c>
      <c r="X9" s="8">
        <v>1181.7391109169546</v>
      </c>
      <c r="Y9" s="8">
        <v>1063.3653106400968</v>
      </c>
      <c r="Z9" s="8">
        <v>954.05404956281939</v>
      </c>
      <c r="AA9" s="8">
        <v>967.36552510020385</v>
      </c>
      <c r="AB9" s="8">
        <v>1004.6677304791108</v>
      </c>
      <c r="AC9" s="8">
        <v>1072.1094092677681</v>
      </c>
      <c r="AD9" s="8">
        <v>1128.5238025792798</v>
      </c>
      <c r="AE9" s="9">
        <f t="shared" si="6"/>
        <v>1.8651157519036576E-2</v>
      </c>
      <c r="AF9" s="9">
        <f t="shared" si="7"/>
        <v>4.1565745339079987E-2</v>
      </c>
      <c r="AH9" s="10">
        <f t="shared" si="8"/>
        <v>5.2619996451707077E-2</v>
      </c>
      <c r="AI9" s="11">
        <f t="shared" si="9"/>
        <v>56.414393311511731</v>
      </c>
      <c r="AK9" s="11">
        <f t="shared" si="1"/>
        <v>5.6414393311511733E-2</v>
      </c>
    </row>
    <row r="10" spans="1:37" x14ac:dyDescent="0.25">
      <c r="A10" s="18" t="s">
        <v>13</v>
      </c>
      <c r="B10" s="8">
        <v>1160.6547857137414</v>
      </c>
      <c r="C10" s="8">
        <v>1144.5789777818236</v>
      </c>
      <c r="D10" s="8">
        <v>1062.5422076599893</v>
      </c>
      <c r="E10" s="8">
        <v>1046.8758121630408</v>
      </c>
      <c r="F10" s="8">
        <v>1079.2784230682903</v>
      </c>
      <c r="G10" s="8">
        <v>936.34092293666049</v>
      </c>
      <c r="H10" s="8">
        <v>979.84104089544371</v>
      </c>
      <c r="I10" s="8">
        <v>955.36699614717122</v>
      </c>
      <c r="J10" s="8">
        <v>906.14326535572923</v>
      </c>
      <c r="K10" s="8">
        <v>954.75329655360281</v>
      </c>
      <c r="L10" s="8">
        <v>989.427223372458</v>
      </c>
      <c r="M10" s="8">
        <v>1019.4580026905459</v>
      </c>
      <c r="N10" s="8">
        <v>981.60676128430805</v>
      </c>
      <c r="O10" s="8">
        <v>963.29821029831294</v>
      </c>
      <c r="P10" s="8">
        <v>871.41891055113115</v>
      </c>
      <c r="Q10" s="8">
        <v>952.4372317989255</v>
      </c>
      <c r="R10" s="8">
        <v>912.67078501688445</v>
      </c>
      <c r="S10" s="8">
        <v>958.73182721383375</v>
      </c>
      <c r="T10" s="8">
        <v>1053.0069260684563</v>
      </c>
      <c r="U10" s="8">
        <v>995.63032292653315</v>
      </c>
      <c r="V10" s="8">
        <v>1014.3502017271484</v>
      </c>
      <c r="W10" s="8">
        <v>902.81938452878012</v>
      </c>
      <c r="X10" s="8">
        <v>916.65218129868504</v>
      </c>
      <c r="Y10" s="8">
        <v>855.63129859564253</v>
      </c>
      <c r="Z10" s="8">
        <v>798.15485298834665</v>
      </c>
      <c r="AA10" s="8">
        <v>832.1535441691085</v>
      </c>
      <c r="AB10" s="8">
        <v>849.34554275371204</v>
      </c>
      <c r="AC10" s="8">
        <v>905.7815564836352</v>
      </c>
      <c r="AD10" s="8">
        <v>979.83691763392505</v>
      </c>
      <c r="AE10" s="9">
        <f t="shared" si="6"/>
        <v>1.6193803490887167E-2</v>
      </c>
      <c r="AF10" s="9">
        <f t="shared" si="7"/>
        <v>-0.1557895338954062</v>
      </c>
      <c r="AH10" s="10">
        <f t="shared" si="8"/>
        <v>8.1758521820407382E-2</v>
      </c>
      <c r="AI10" s="11">
        <f t="shared" si="9"/>
        <v>74.055361150289855</v>
      </c>
      <c r="AK10" s="11">
        <f t="shared" si="1"/>
        <v>7.405536115028985E-2</v>
      </c>
    </row>
    <row r="11" spans="1:37" x14ac:dyDescent="0.25">
      <c r="A11" s="18" t="s">
        <v>14</v>
      </c>
      <c r="B11" s="8">
        <f t="shared" ref="B11:AA11" si="10">SUM(B12:B16)</f>
        <v>5146.5335160969971</v>
      </c>
      <c r="C11" s="8">
        <f t="shared" si="10"/>
        <v>5325.592334987663</v>
      </c>
      <c r="D11" s="8">
        <f t="shared" si="10"/>
        <v>5755.6966103135346</v>
      </c>
      <c r="E11" s="8">
        <f t="shared" si="10"/>
        <v>5732.58887628295</v>
      </c>
      <c r="F11" s="8">
        <f t="shared" si="10"/>
        <v>5985.101213192117</v>
      </c>
      <c r="G11" s="8">
        <f t="shared" si="10"/>
        <v>6280.1811055945836</v>
      </c>
      <c r="H11" s="8">
        <f t="shared" si="10"/>
        <v>7332.5259196566367</v>
      </c>
      <c r="I11" s="8">
        <f t="shared" si="10"/>
        <v>7712.8098031865593</v>
      </c>
      <c r="J11" s="8">
        <f t="shared" si="10"/>
        <v>9060.7396891949156</v>
      </c>
      <c r="K11" s="8">
        <f t="shared" si="10"/>
        <v>9754.9605344547927</v>
      </c>
      <c r="L11" s="8">
        <f t="shared" si="10"/>
        <v>10796.669546540576</v>
      </c>
      <c r="M11" s="8">
        <f t="shared" si="10"/>
        <v>11320.328906168208</v>
      </c>
      <c r="N11" s="8">
        <f t="shared" si="10"/>
        <v>11514.788401933201</v>
      </c>
      <c r="O11" s="8">
        <f t="shared" si="10"/>
        <v>11715.782792202277</v>
      </c>
      <c r="P11" s="8">
        <f t="shared" si="10"/>
        <v>12435.224656450946</v>
      </c>
      <c r="Q11" s="8">
        <f t="shared" si="10"/>
        <v>13143.43446990743</v>
      </c>
      <c r="R11" s="8">
        <f t="shared" si="10"/>
        <v>13822.257646658922</v>
      </c>
      <c r="S11" s="8">
        <f t="shared" si="10"/>
        <v>14406.205680729165</v>
      </c>
      <c r="T11" s="8">
        <f t="shared" si="10"/>
        <v>13673.981033976668</v>
      </c>
      <c r="U11" s="8">
        <f t="shared" si="10"/>
        <v>12451.436207951519</v>
      </c>
      <c r="V11" s="8">
        <f t="shared" si="10"/>
        <v>11534.978042187657</v>
      </c>
      <c r="W11" s="8">
        <f t="shared" si="10"/>
        <v>11222.730520079231</v>
      </c>
      <c r="X11" s="8">
        <f t="shared" si="10"/>
        <v>10836.233035689964</v>
      </c>
      <c r="Y11" s="8">
        <f t="shared" si="10"/>
        <v>11067.614325609893</v>
      </c>
      <c r="Z11" s="8">
        <f t="shared" si="10"/>
        <v>11348.677986314422</v>
      </c>
      <c r="AA11" s="8">
        <f t="shared" si="10"/>
        <v>11814.05144686914</v>
      </c>
      <c r="AB11" s="8">
        <f>SUM(AB12:AB16)</f>
        <v>12295.592500998859</v>
      </c>
      <c r="AC11" s="8">
        <f>SUM(AC12:AC16)</f>
        <v>12004.976293524289</v>
      </c>
      <c r="AD11" s="8">
        <f>SUM(AD12:AD16)</f>
        <v>12203.095195814461</v>
      </c>
      <c r="AE11" s="9">
        <f t="shared" si="6"/>
        <v>0.20168103694112802</v>
      </c>
      <c r="AF11" s="9">
        <f t="shared" si="7"/>
        <v>1.3711290634067386</v>
      </c>
      <c r="AH11" s="10">
        <f t="shared" si="8"/>
        <v>1.6503064849619213E-2</v>
      </c>
      <c r="AI11" s="11">
        <f t="shared" si="9"/>
        <v>198.11890229017263</v>
      </c>
      <c r="AK11" s="11">
        <f t="shared" si="1"/>
        <v>0.19811890229017262</v>
      </c>
    </row>
    <row r="12" spans="1:37" outlineLevel="1" x14ac:dyDescent="0.25">
      <c r="A12" s="12" t="s">
        <v>15</v>
      </c>
      <c r="B12" s="13">
        <v>48.400106486222576</v>
      </c>
      <c r="C12" s="13">
        <v>43.890462728732835</v>
      </c>
      <c r="D12" s="13">
        <v>43.505353402501697</v>
      </c>
      <c r="E12" s="13">
        <v>37.422091319771468</v>
      </c>
      <c r="F12" s="13">
        <v>38.894043702560808</v>
      </c>
      <c r="G12" s="13">
        <v>45.734268208919957</v>
      </c>
      <c r="H12" s="13">
        <v>48.936446679882778</v>
      </c>
      <c r="I12" s="13">
        <v>51.411187016316838</v>
      </c>
      <c r="J12" s="13">
        <v>56.835196392367649</v>
      </c>
      <c r="K12" s="13">
        <v>64.36525303110119</v>
      </c>
      <c r="L12" s="13">
        <v>69.643484311968763</v>
      </c>
      <c r="M12" s="13">
        <v>69.19228723427733</v>
      </c>
      <c r="N12" s="13">
        <v>68.575781212525385</v>
      </c>
      <c r="O12" s="13">
        <v>71.175231401416426</v>
      </c>
      <c r="P12" s="13">
        <v>67.929569362526678</v>
      </c>
      <c r="Q12" s="13">
        <v>80.207235907855747</v>
      </c>
      <c r="R12" s="13">
        <v>92.038297872635994</v>
      </c>
      <c r="S12" s="13">
        <v>85.020551063372494</v>
      </c>
      <c r="T12" s="13">
        <v>80.52753322756412</v>
      </c>
      <c r="U12" s="13">
        <v>65.618694926951818</v>
      </c>
      <c r="V12" s="13">
        <v>49.510807676865383</v>
      </c>
      <c r="W12" s="13">
        <v>24.652442584170675</v>
      </c>
      <c r="X12" s="13">
        <v>14.990550534278892</v>
      </c>
      <c r="Y12" s="13">
        <v>15.371013158611117</v>
      </c>
      <c r="Z12" s="13">
        <v>14.690987612673478</v>
      </c>
      <c r="AA12" s="13">
        <v>15.550589478914977</v>
      </c>
      <c r="AB12" s="13">
        <v>16.783691344646389</v>
      </c>
      <c r="AC12" s="13">
        <v>17.452139183375419</v>
      </c>
      <c r="AD12" s="13">
        <v>16.775104158410986</v>
      </c>
      <c r="AE12" s="14">
        <f>AD12/$AD$38</f>
        <v>2.772428098917205E-4</v>
      </c>
      <c r="AF12" s="14">
        <f>(AD12-B12)/B12</f>
        <v>-0.65340770142342275</v>
      </c>
      <c r="AH12" s="15">
        <f>(AD12-AC12)/AC12</f>
        <v>-3.879381305928177E-2</v>
      </c>
      <c r="AI12" s="16">
        <f>AD12-AC12</f>
        <v>-0.67703502496443235</v>
      </c>
      <c r="AK12" s="16">
        <f t="shared" si="1"/>
        <v>-6.7703502496443231E-4</v>
      </c>
    </row>
    <row r="13" spans="1:37" outlineLevel="1" x14ac:dyDescent="0.25">
      <c r="A13" s="12" t="s">
        <v>16</v>
      </c>
      <c r="B13" s="13">
        <v>4789.3801468327483</v>
      </c>
      <c r="C13" s="13">
        <v>4979.6851958572797</v>
      </c>
      <c r="D13" s="13">
        <v>5415.5621643484274</v>
      </c>
      <c r="E13" s="13">
        <v>5408.1833204558952</v>
      </c>
      <c r="F13" s="13">
        <v>5662.1151645062364</v>
      </c>
      <c r="G13" s="13">
        <v>5892.0333494588494</v>
      </c>
      <c r="H13" s="13">
        <v>6896.8226473549394</v>
      </c>
      <c r="I13" s="13">
        <v>7305.8626962687467</v>
      </c>
      <c r="J13" s="13">
        <v>8670.3093833839139</v>
      </c>
      <c r="K13" s="13">
        <v>9322.4249333980024</v>
      </c>
      <c r="L13" s="13">
        <v>10374.071054574983</v>
      </c>
      <c r="M13" s="13">
        <v>10840.626336529649</v>
      </c>
      <c r="N13" s="13">
        <v>11044.283083267343</v>
      </c>
      <c r="O13" s="13">
        <v>11213.922780015919</v>
      </c>
      <c r="P13" s="13">
        <v>11865.632851657636</v>
      </c>
      <c r="Q13" s="13">
        <v>12561.855406911813</v>
      </c>
      <c r="R13" s="13">
        <v>13190.8500210533</v>
      </c>
      <c r="S13" s="13">
        <v>13844.727386645507</v>
      </c>
      <c r="T13" s="13">
        <v>13086.62028646314</v>
      </c>
      <c r="U13" s="13">
        <v>11898.574678052677</v>
      </c>
      <c r="V13" s="13">
        <v>10985.637507129171</v>
      </c>
      <c r="W13" s="13">
        <v>10735.948433050811</v>
      </c>
      <c r="X13" s="13">
        <v>10366.195483150454</v>
      </c>
      <c r="Y13" s="13">
        <v>10595.660579545292</v>
      </c>
      <c r="Z13" s="13">
        <v>10842.854849700883</v>
      </c>
      <c r="AA13" s="13">
        <v>11316.805021763214</v>
      </c>
      <c r="AB13" s="13">
        <v>11752.119359520444</v>
      </c>
      <c r="AC13" s="13">
        <v>11496.33825399721</v>
      </c>
      <c r="AD13" s="13">
        <v>11655.858210276556</v>
      </c>
      <c r="AE13" s="14">
        <f t="shared" ref="AE13:AE16" si="11">AD13/$AD$38</f>
        <v>0.19263682963758449</v>
      </c>
      <c r="AF13" s="14">
        <f t="shared" ref="AF13:AF16" si="12">(AD13-B13)/B13</f>
        <v>1.4336882546240683</v>
      </c>
      <c r="AH13" s="15">
        <f t="shared" ref="AH13:AH16" si="13">(AD13-AC13)/AC13</f>
        <v>1.3875718751045079E-2</v>
      </c>
      <c r="AI13" s="16">
        <f t="shared" ref="AI13:AI16" si="14">AD13-AC13</f>
        <v>159.51995627934593</v>
      </c>
      <c r="AK13" s="16">
        <f t="shared" si="1"/>
        <v>0.15951995627934593</v>
      </c>
    </row>
    <row r="14" spans="1:37" outlineLevel="1" x14ac:dyDescent="0.25">
      <c r="A14" s="12" t="s">
        <v>17</v>
      </c>
      <c r="B14" s="13">
        <v>148.86637452036004</v>
      </c>
      <c r="C14" s="13">
        <v>144.57874852610999</v>
      </c>
      <c r="D14" s="13">
        <v>129.65781006611999</v>
      </c>
      <c r="E14" s="13">
        <v>142.34918300909999</v>
      </c>
      <c r="F14" s="13">
        <v>134.11694110014</v>
      </c>
      <c r="G14" s="13">
        <v>124.51265887301999</v>
      </c>
      <c r="H14" s="13">
        <v>145.09326364542</v>
      </c>
      <c r="I14" s="13">
        <v>139.94811245232</v>
      </c>
      <c r="J14" s="13">
        <v>144.06423340680001</v>
      </c>
      <c r="K14" s="13">
        <v>138.57607213415997</v>
      </c>
      <c r="L14" s="13">
        <v>137.64994491940203</v>
      </c>
      <c r="M14" s="13">
        <v>150.23841483851999</v>
      </c>
      <c r="N14" s="13">
        <v>131.37286046381999</v>
      </c>
      <c r="O14" s="13">
        <v>145.09326364542</v>
      </c>
      <c r="P14" s="13">
        <v>152.98249547483999</v>
      </c>
      <c r="Q14" s="13">
        <v>136.58069370191211</v>
      </c>
      <c r="R14" s="13">
        <v>136.58069370191211</v>
      </c>
      <c r="S14" s="13">
        <v>147.70526624826999</v>
      </c>
      <c r="T14" s="13">
        <v>156.53706619388771</v>
      </c>
      <c r="U14" s="13">
        <v>137.35688328510679</v>
      </c>
      <c r="V14" s="13">
        <v>136.30730117794968</v>
      </c>
      <c r="W14" s="13">
        <v>136.52350642814636</v>
      </c>
      <c r="X14" s="13">
        <v>131.92994006401719</v>
      </c>
      <c r="Y14" s="13">
        <v>131.38444200807905</v>
      </c>
      <c r="Z14" s="13">
        <v>120.52732143027721</v>
      </c>
      <c r="AA14" s="13">
        <v>122.83311312101043</v>
      </c>
      <c r="AB14" s="13">
        <v>125.09843312030688</v>
      </c>
      <c r="AC14" s="13">
        <v>129.13778925403994</v>
      </c>
      <c r="AD14" s="13">
        <v>130.49208530066824</v>
      </c>
      <c r="AE14" s="14">
        <f t="shared" si="11"/>
        <v>2.1566478548061831E-3</v>
      </c>
      <c r="AF14" s="14">
        <f t="shared" si="12"/>
        <v>-0.1234280694944902</v>
      </c>
      <c r="AH14" s="15">
        <f t="shared" si="13"/>
        <v>1.0487217215435832E-2</v>
      </c>
      <c r="AI14" s="16">
        <f t="shared" si="14"/>
        <v>1.3542960466282921</v>
      </c>
      <c r="AK14" s="16">
        <f t="shared" si="1"/>
        <v>1.354296046628292E-3</v>
      </c>
    </row>
    <row r="15" spans="1:37" outlineLevel="1" x14ac:dyDescent="0.25">
      <c r="A15" s="12" t="s">
        <v>18</v>
      </c>
      <c r="B15" s="13">
        <v>85.769464065566396</v>
      </c>
      <c r="C15" s="13">
        <v>82.603750985809199</v>
      </c>
      <c r="D15" s="13">
        <v>92.143063212526812</v>
      </c>
      <c r="E15" s="13">
        <v>92.143063212526812</v>
      </c>
      <c r="F15" s="13">
        <v>104.8059155315556</v>
      </c>
      <c r="G15" s="13">
        <v>92.100890225080789</v>
      </c>
      <c r="H15" s="13">
        <v>104.97460748133962</v>
      </c>
      <c r="I15" s="13">
        <v>108.14032056109679</v>
      </c>
      <c r="J15" s="13">
        <v>117.7639787627064</v>
      </c>
      <c r="K15" s="13">
        <v>130.5533500440732</v>
      </c>
      <c r="L15" s="13">
        <v>152.65299152182217</v>
      </c>
      <c r="M15" s="13">
        <v>152.59264144127079</v>
      </c>
      <c r="N15" s="13">
        <v>162.02943059999097</v>
      </c>
      <c r="O15" s="13">
        <v>174.63193283846834</v>
      </c>
      <c r="P15" s="13">
        <v>227.11502081976138</v>
      </c>
      <c r="Q15" s="13">
        <v>211.19096114772944</v>
      </c>
      <c r="R15" s="13">
        <v>250.12938149372886</v>
      </c>
      <c r="S15" s="13">
        <v>197.52859629053373</v>
      </c>
      <c r="T15" s="13">
        <v>204.73483947416227</v>
      </c>
      <c r="U15" s="13">
        <v>199.52148308613846</v>
      </c>
      <c r="V15" s="13">
        <v>200.1179461732057</v>
      </c>
      <c r="W15" s="13">
        <v>173.7293136834902</v>
      </c>
      <c r="X15" s="13">
        <v>183.59719763026533</v>
      </c>
      <c r="Y15" s="13">
        <v>179.58536753529575</v>
      </c>
      <c r="Z15" s="13">
        <v>224.81245213777882</v>
      </c>
      <c r="AA15" s="13">
        <v>221.73465518067172</v>
      </c>
      <c r="AB15" s="13">
        <v>266.45871798797521</v>
      </c>
      <c r="AC15" s="13">
        <v>235.2825977256233</v>
      </c>
      <c r="AD15" s="13">
        <v>260.2336301322706</v>
      </c>
      <c r="AE15" s="14">
        <f t="shared" si="11"/>
        <v>4.3008914975957782E-3</v>
      </c>
      <c r="AF15" s="14">
        <f t="shared" si="12"/>
        <v>2.0341058203807267</v>
      </c>
      <c r="AH15" s="15">
        <f t="shared" si="13"/>
        <v>0.10604707975786695</v>
      </c>
      <c r="AI15" s="16">
        <f t="shared" si="14"/>
        <v>24.9510324066473</v>
      </c>
      <c r="AK15" s="16">
        <f t="shared" si="1"/>
        <v>2.4951032406647301E-2</v>
      </c>
    </row>
    <row r="16" spans="1:37" outlineLevel="1" x14ac:dyDescent="0.25">
      <c r="A16" s="12" t="s">
        <v>19</v>
      </c>
      <c r="B16" s="13">
        <v>74.117424192099747</v>
      </c>
      <c r="C16" s="13">
        <v>74.834176889731324</v>
      </c>
      <c r="D16" s="13">
        <v>74.828219283958873</v>
      </c>
      <c r="E16" s="13">
        <v>52.491218285657382</v>
      </c>
      <c r="F16" s="13">
        <v>45.169148351623086</v>
      </c>
      <c r="G16" s="13">
        <v>125.79993882871393</v>
      </c>
      <c r="H16" s="13">
        <v>136.6989544950554</v>
      </c>
      <c r="I16" s="13">
        <v>107.44748688807842</v>
      </c>
      <c r="J16" s="13">
        <v>71.76689724912778</v>
      </c>
      <c r="K16" s="13">
        <v>99.040925847457274</v>
      </c>
      <c r="L16" s="13">
        <v>62.652071212400642</v>
      </c>
      <c r="M16" s="13">
        <v>107.67922612449065</v>
      </c>
      <c r="N16" s="13">
        <v>108.52724638952344</v>
      </c>
      <c r="O16" s="13">
        <v>110.95958430105297</v>
      </c>
      <c r="P16" s="13">
        <v>121.56471913618135</v>
      </c>
      <c r="Q16" s="13">
        <v>153.60017223812136</v>
      </c>
      <c r="R16" s="13">
        <v>152.65925253734449</v>
      </c>
      <c r="S16" s="13">
        <v>131.22388048147977</v>
      </c>
      <c r="T16" s="13">
        <v>145.56130861791635</v>
      </c>
      <c r="U16" s="13">
        <v>150.36446860064376</v>
      </c>
      <c r="V16" s="13">
        <v>163.40448003046615</v>
      </c>
      <c r="W16" s="13">
        <v>151.87682433261298</v>
      </c>
      <c r="X16" s="13">
        <v>139.51986431094934</v>
      </c>
      <c r="Y16" s="13">
        <v>145.61292336261536</v>
      </c>
      <c r="Z16" s="13">
        <v>145.79237543280686</v>
      </c>
      <c r="AA16" s="13">
        <v>137.12806732532883</v>
      </c>
      <c r="AB16" s="13">
        <v>135.13229902548696</v>
      </c>
      <c r="AC16" s="13">
        <v>126.76551336404036</v>
      </c>
      <c r="AD16" s="13">
        <v>139.73616594655778</v>
      </c>
      <c r="AE16" s="14">
        <f t="shared" si="11"/>
        <v>2.3094251412498611E-3</v>
      </c>
      <c r="AF16" s="14">
        <f t="shared" si="12"/>
        <v>0.88533489216227235</v>
      </c>
      <c r="AH16" s="15">
        <f t="shared" si="13"/>
        <v>0.10232004145535066</v>
      </c>
      <c r="AI16" s="16">
        <f t="shared" si="14"/>
        <v>12.970652582517417</v>
      </c>
      <c r="AK16" s="16">
        <f t="shared" si="1"/>
        <v>1.2970652582517417E-2</v>
      </c>
    </row>
    <row r="17" spans="1:42" x14ac:dyDescent="0.25">
      <c r="A17" s="18" t="s">
        <v>20</v>
      </c>
      <c r="B17" s="8">
        <f t="shared" ref="B17:AA17" si="15">SUM(B18:B22)</f>
        <v>3274.5701902448959</v>
      </c>
      <c r="C17" s="8">
        <f t="shared" si="15"/>
        <v>2961.9136633712956</v>
      </c>
      <c r="D17" s="8">
        <f t="shared" si="15"/>
        <v>2873.5340583859729</v>
      </c>
      <c r="E17" s="8">
        <f t="shared" si="15"/>
        <v>2838.991702207074</v>
      </c>
      <c r="F17" s="8">
        <f t="shared" si="15"/>
        <v>3077.3126217103299</v>
      </c>
      <c r="G17" s="8">
        <f t="shared" si="15"/>
        <v>2990.9468673509941</v>
      </c>
      <c r="H17" s="8">
        <f t="shared" si="15"/>
        <v>3073.1092293630454</v>
      </c>
      <c r="I17" s="8">
        <f t="shared" si="15"/>
        <v>3402.7069580668403</v>
      </c>
      <c r="J17" s="8">
        <f t="shared" si="15"/>
        <v>3292.6865253819628</v>
      </c>
      <c r="K17" s="8">
        <f t="shared" si="15"/>
        <v>3242.2337041272081</v>
      </c>
      <c r="L17" s="8">
        <f t="shared" si="15"/>
        <v>3789.5008896930567</v>
      </c>
      <c r="M17" s="8">
        <f t="shared" si="15"/>
        <v>3821.7860490602825</v>
      </c>
      <c r="N17" s="8">
        <f t="shared" si="15"/>
        <v>3303.4710366702934</v>
      </c>
      <c r="O17" s="8">
        <f t="shared" si="15"/>
        <v>2496.6623685794507</v>
      </c>
      <c r="P17" s="8">
        <f t="shared" si="15"/>
        <v>2668.2458739727804</v>
      </c>
      <c r="Q17" s="8">
        <f t="shared" si="15"/>
        <v>2764.6923934482024</v>
      </c>
      <c r="R17" s="8">
        <f t="shared" si="15"/>
        <v>2710.9899519413066</v>
      </c>
      <c r="S17" s="8">
        <f t="shared" si="15"/>
        <v>2769.7231921741218</v>
      </c>
      <c r="T17" s="8">
        <f t="shared" si="15"/>
        <v>2472.2410850705933</v>
      </c>
      <c r="U17" s="8">
        <f t="shared" si="15"/>
        <v>1658.2626983573728</v>
      </c>
      <c r="V17" s="8">
        <f t="shared" si="15"/>
        <v>1464.8532580815568</v>
      </c>
      <c r="W17" s="8">
        <f t="shared" si="15"/>
        <v>1335.2823301447759</v>
      </c>
      <c r="X17" s="8">
        <f t="shared" si="15"/>
        <v>1561.7148986797943</v>
      </c>
      <c r="Y17" s="8">
        <f t="shared" si="15"/>
        <v>1477.7343672228715</v>
      </c>
      <c r="Z17" s="8">
        <f t="shared" si="15"/>
        <v>1820.1465908867003</v>
      </c>
      <c r="AA17" s="8">
        <f t="shared" si="15"/>
        <v>2007.3217458592492</v>
      </c>
      <c r="AB17" s="8">
        <f>SUM(AB18:AB22)</f>
        <v>2149.6190850533003</v>
      </c>
      <c r="AC17" s="8">
        <f>SUM(AC18:AC22)</f>
        <v>2269.6611620331637</v>
      </c>
      <c r="AD17" s="8">
        <f>SUM(AD18:AD22)</f>
        <v>2315.931089205631</v>
      </c>
      <c r="AE17" s="9">
        <f>AD17/$AD$38</f>
        <v>3.8275484707797021E-2</v>
      </c>
      <c r="AF17" s="9">
        <f>(AD17-B17)/B17</f>
        <v>-0.29275265007148038</v>
      </c>
      <c r="AH17" s="10">
        <f>(AD17-AC17)/AC17</f>
        <v>2.0386270843626139E-2</v>
      </c>
      <c r="AI17" s="11">
        <f>AD17-AC17</f>
        <v>46.269927172467305</v>
      </c>
      <c r="AK17" s="11">
        <f t="shared" si="1"/>
        <v>4.6269927172467307E-2</v>
      </c>
    </row>
    <row r="18" spans="1:42" outlineLevel="1" x14ac:dyDescent="0.25">
      <c r="A18" s="12" t="s">
        <v>21</v>
      </c>
      <c r="B18" s="13">
        <v>1116.7254085014333</v>
      </c>
      <c r="C18" s="13">
        <v>992.38939661731536</v>
      </c>
      <c r="D18" s="13">
        <v>932.96808506651939</v>
      </c>
      <c r="E18" s="13">
        <v>951.12593750870883</v>
      </c>
      <c r="F18" s="13">
        <v>1081.7022655246876</v>
      </c>
      <c r="G18" s="13">
        <v>1084.1810327260134</v>
      </c>
      <c r="H18" s="13">
        <v>1198.3870831754853</v>
      </c>
      <c r="I18" s="13">
        <v>1384.9248481927566</v>
      </c>
      <c r="J18" s="13">
        <v>1288.1260716317763</v>
      </c>
      <c r="K18" s="13">
        <v>1353.709634567598</v>
      </c>
      <c r="L18" s="13">
        <v>1908.7841314126661</v>
      </c>
      <c r="M18" s="13">
        <v>2061.4371933464076</v>
      </c>
      <c r="N18" s="13">
        <v>2063.3791229426015</v>
      </c>
      <c r="O18" s="13">
        <v>2342.3181160836975</v>
      </c>
      <c r="P18" s="13">
        <v>2507.0626593013171</v>
      </c>
      <c r="Q18" s="13">
        <v>2552.7953464691873</v>
      </c>
      <c r="R18" s="13">
        <v>2538.7434105910074</v>
      </c>
      <c r="S18" s="13">
        <v>2582.8037613620518</v>
      </c>
      <c r="T18" s="13">
        <v>2301.583745387552</v>
      </c>
      <c r="U18" s="13">
        <v>1486.1409386557966</v>
      </c>
      <c r="V18" s="13">
        <v>1300.0112395705628</v>
      </c>
      <c r="W18" s="13">
        <v>1168.7489463254756</v>
      </c>
      <c r="X18" s="13">
        <v>1393.4387814160164</v>
      </c>
      <c r="Y18" s="13">
        <v>1301.695001530657</v>
      </c>
      <c r="Z18" s="13">
        <v>1650.4531530457709</v>
      </c>
      <c r="AA18" s="13">
        <v>1830.3635214124336</v>
      </c>
      <c r="AB18" s="13">
        <v>1968.4013520332232</v>
      </c>
      <c r="AC18" s="13">
        <v>2039.8562560230891</v>
      </c>
      <c r="AD18" s="13">
        <v>2094.5489797619248</v>
      </c>
      <c r="AE18" s="14">
        <f>AD18/$AD$38</f>
        <v>3.4616693829222625E-2</v>
      </c>
      <c r="AF18" s="14">
        <f>(AD18-B18)/B18</f>
        <v>0.87561683813808955</v>
      </c>
      <c r="AH18" s="15">
        <f>(AD18-AC18)/AC18</f>
        <v>2.6812047945704156E-2</v>
      </c>
      <c r="AI18" s="16">
        <f>AD18-AC18</f>
        <v>54.692723738835639</v>
      </c>
      <c r="AK18" s="16">
        <f t="shared" si="1"/>
        <v>5.4692723738835637E-2</v>
      </c>
    </row>
    <row r="19" spans="1:42" outlineLevel="1" x14ac:dyDescent="0.25">
      <c r="A19" s="12" t="s">
        <v>22</v>
      </c>
      <c r="B19" s="13">
        <v>1985.5534978391947</v>
      </c>
      <c r="C19" s="13">
        <v>1811.3149009289532</v>
      </c>
      <c r="D19" s="13">
        <v>1784.5598679642192</v>
      </c>
      <c r="E19" s="13">
        <v>1727.1851861620685</v>
      </c>
      <c r="F19" s="13">
        <v>1837.6240166776079</v>
      </c>
      <c r="G19" s="13">
        <v>1754.435682700223</v>
      </c>
      <c r="H19" s="13">
        <v>1703.8488518539398</v>
      </c>
      <c r="I19" s="13">
        <v>1854.1229536725268</v>
      </c>
      <c r="J19" s="13">
        <v>1839.8040564006601</v>
      </c>
      <c r="K19" s="13">
        <v>1723.8160338628056</v>
      </c>
      <c r="L19" s="13">
        <v>1663.2983634614227</v>
      </c>
      <c r="M19" s="13">
        <v>1602.9141868890472</v>
      </c>
      <c r="N19" s="13">
        <v>1091.7655638550139</v>
      </c>
      <c r="O19" s="13">
        <v>0.29746752765364803</v>
      </c>
      <c r="P19" s="13" t="s">
        <v>23</v>
      </c>
      <c r="Q19" s="13" t="s">
        <v>23</v>
      </c>
      <c r="R19" s="13" t="s">
        <v>23</v>
      </c>
      <c r="S19" s="13" t="s">
        <v>23</v>
      </c>
      <c r="T19" s="13" t="s">
        <v>23</v>
      </c>
      <c r="U19" s="13" t="s">
        <v>23</v>
      </c>
      <c r="V19" s="13" t="s">
        <v>23</v>
      </c>
      <c r="W19" s="13" t="s">
        <v>23</v>
      </c>
      <c r="X19" s="13" t="s">
        <v>23</v>
      </c>
      <c r="Y19" s="13" t="s">
        <v>23</v>
      </c>
      <c r="Z19" s="13" t="s">
        <v>23</v>
      </c>
      <c r="AA19" s="13" t="s">
        <v>23</v>
      </c>
      <c r="AB19" s="13" t="s">
        <v>23</v>
      </c>
      <c r="AC19" s="13" t="s">
        <v>23</v>
      </c>
      <c r="AD19" s="13" t="s">
        <v>23</v>
      </c>
      <c r="AE19" s="14"/>
      <c r="AF19" s="14"/>
      <c r="AH19" s="15"/>
      <c r="AI19" s="16"/>
      <c r="AK19" s="16">
        <f t="shared" si="1"/>
        <v>0</v>
      </c>
    </row>
    <row r="20" spans="1:42" outlineLevel="1" x14ac:dyDescent="0.25">
      <c r="A20" s="12" t="s">
        <v>24</v>
      </c>
      <c r="B20" s="13">
        <v>26.080000000000002</v>
      </c>
      <c r="C20" s="13">
        <v>23.44</v>
      </c>
      <c r="D20" s="13">
        <v>20.56</v>
      </c>
      <c r="E20" s="13">
        <v>26.080000000000002</v>
      </c>
      <c r="F20" s="13">
        <v>21.28</v>
      </c>
      <c r="G20" s="13">
        <v>24.8</v>
      </c>
      <c r="H20" s="13">
        <v>27.28</v>
      </c>
      <c r="I20" s="13">
        <v>26.96</v>
      </c>
      <c r="J20" s="13">
        <v>28.64</v>
      </c>
      <c r="K20" s="13">
        <v>26.8</v>
      </c>
      <c r="L20" s="13">
        <v>28.8</v>
      </c>
      <c r="M20" s="13">
        <v>12</v>
      </c>
      <c r="N20" s="13" t="s">
        <v>23</v>
      </c>
      <c r="O20" s="13" t="s">
        <v>23</v>
      </c>
      <c r="P20" s="13" t="s">
        <v>23</v>
      </c>
      <c r="Q20" s="13" t="s">
        <v>23</v>
      </c>
      <c r="R20" s="13" t="s">
        <v>23</v>
      </c>
      <c r="S20" s="13" t="s">
        <v>23</v>
      </c>
      <c r="T20" s="13" t="s">
        <v>23</v>
      </c>
      <c r="U20" s="13" t="s">
        <v>23</v>
      </c>
      <c r="V20" s="13" t="s">
        <v>23</v>
      </c>
      <c r="W20" s="13" t="s">
        <v>23</v>
      </c>
      <c r="X20" s="13" t="s">
        <v>23</v>
      </c>
      <c r="Y20" s="13" t="s">
        <v>23</v>
      </c>
      <c r="Z20" s="13" t="s">
        <v>23</v>
      </c>
      <c r="AA20" s="13" t="s">
        <v>23</v>
      </c>
      <c r="AB20" s="13" t="s">
        <v>23</v>
      </c>
      <c r="AC20" s="13" t="s">
        <v>23</v>
      </c>
      <c r="AD20" s="13" t="s">
        <v>23</v>
      </c>
      <c r="AE20" s="14"/>
      <c r="AF20" s="14"/>
      <c r="AH20" s="15"/>
      <c r="AI20" s="16"/>
      <c r="AK20" s="16">
        <f t="shared" si="1"/>
        <v>0</v>
      </c>
    </row>
    <row r="21" spans="1:42" outlineLevel="1" x14ac:dyDescent="0.25">
      <c r="A21" s="12" t="s">
        <v>25</v>
      </c>
      <c r="B21" s="13">
        <v>114.86943190426791</v>
      </c>
      <c r="C21" s="13">
        <v>103.24960782502697</v>
      </c>
      <c r="D21" s="13">
        <v>103.66887535523421</v>
      </c>
      <c r="E21" s="13">
        <v>102.64812453629652</v>
      </c>
      <c r="F21" s="13">
        <v>104.64839350803463</v>
      </c>
      <c r="G21" s="13">
        <v>95.334529924757277</v>
      </c>
      <c r="H21" s="13">
        <v>111.17596033361986</v>
      </c>
      <c r="I21" s="13">
        <v>103.94031420155687</v>
      </c>
      <c r="J21" s="13">
        <v>103.01068334952704</v>
      </c>
      <c r="K21" s="13">
        <v>104.45813169680426</v>
      </c>
      <c r="L21" s="13">
        <v>154.74026481896794</v>
      </c>
      <c r="M21" s="13">
        <v>111.04070082482809</v>
      </c>
      <c r="N21" s="13">
        <v>113.30658187267753</v>
      </c>
      <c r="O21" s="13">
        <v>118.46647896809952</v>
      </c>
      <c r="P21" s="13">
        <v>125.01912667146323</v>
      </c>
      <c r="Q21" s="13">
        <v>174.94087497901498</v>
      </c>
      <c r="R21" s="13">
        <v>134.40441535029922</v>
      </c>
      <c r="S21" s="13">
        <v>147.79977881206997</v>
      </c>
      <c r="T21" s="13">
        <v>130.5605456830412</v>
      </c>
      <c r="U21" s="13">
        <v>131.593163701576</v>
      </c>
      <c r="V21" s="13">
        <v>124.12210651099396</v>
      </c>
      <c r="W21" s="13">
        <v>125.63377781930041</v>
      </c>
      <c r="X21" s="13">
        <v>127.28264126377772</v>
      </c>
      <c r="Y21" s="13">
        <v>134.97705169221433</v>
      </c>
      <c r="Z21" s="13">
        <v>128.48361384092937</v>
      </c>
      <c r="AA21" s="13">
        <v>135.51774844681552</v>
      </c>
      <c r="AB21" s="13">
        <v>138.64665992007727</v>
      </c>
      <c r="AC21" s="13">
        <v>187.03083233007428</v>
      </c>
      <c r="AD21" s="13">
        <v>178.40503518370616</v>
      </c>
      <c r="AE21" s="14">
        <f t="shared" ref="AE21:AE22" si="16">AD21/$AD$38</f>
        <v>2.9485070725097165E-3</v>
      </c>
      <c r="AF21" s="14">
        <f t="shared" ref="AF21:AF22" si="17">(AD21-B21)/B21</f>
        <v>0.55311149560127337</v>
      </c>
      <c r="AH21" s="15">
        <f t="shared" ref="AH21:AH22" si="18">(AD21-AC21)/AC21</f>
        <v>-4.6119653315476898E-2</v>
      </c>
      <c r="AI21" s="16">
        <f t="shared" ref="AI21:AI22" si="19">AD21-AC21</f>
        <v>-8.6257971463681145</v>
      </c>
      <c r="AK21" s="16">
        <f t="shared" si="1"/>
        <v>-8.6257971463681148E-3</v>
      </c>
    </row>
    <row r="22" spans="1:42" outlineLevel="1" x14ac:dyDescent="0.25">
      <c r="A22" s="12" t="s">
        <v>26</v>
      </c>
      <c r="B22" s="13">
        <v>31.341851999999999</v>
      </c>
      <c r="C22" s="13">
        <v>31.519757999999996</v>
      </c>
      <c r="D22" s="13">
        <v>31.777229999999999</v>
      </c>
      <c r="E22" s="13">
        <v>31.952453999999999</v>
      </c>
      <c r="F22" s="13">
        <v>32.057946000000001</v>
      </c>
      <c r="G22" s="13">
        <v>32.195622</v>
      </c>
      <c r="H22" s="13">
        <v>32.417333999999997</v>
      </c>
      <c r="I22" s="13">
        <v>32.758842000000001</v>
      </c>
      <c r="J22" s="13">
        <v>33.105713999999992</v>
      </c>
      <c r="K22" s="13">
        <v>33.449903999999997</v>
      </c>
      <c r="L22" s="13">
        <v>33.878130000000006</v>
      </c>
      <c r="M22" s="13">
        <v>34.393967999999994</v>
      </c>
      <c r="N22" s="13">
        <v>35.019767999999999</v>
      </c>
      <c r="O22" s="13">
        <v>35.580306</v>
      </c>
      <c r="P22" s="13">
        <v>36.164088</v>
      </c>
      <c r="Q22" s="13">
        <v>36.956172000000002</v>
      </c>
      <c r="R22" s="13">
        <v>37.842125999999993</v>
      </c>
      <c r="S22" s="13">
        <v>39.119652000000002</v>
      </c>
      <c r="T22" s="13">
        <v>40.096794000000003</v>
      </c>
      <c r="U22" s="13">
        <v>40.528595999999993</v>
      </c>
      <c r="V22" s="13">
        <v>40.719912000000008</v>
      </c>
      <c r="W22" s="13">
        <v>40.899605999999991</v>
      </c>
      <c r="X22" s="13">
        <v>40.993475999999994</v>
      </c>
      <c r="Y22" s="13">
        <v>41.062314000000001</v>
      </c>
      <c r="Z22" s="13">
        <v>41.209824000000005</v>
      </c>
      <c r="AA22" s="13">
        <v>41.440475999999997</v>
      </c>
      <c r="AB22" s="13">
        <v>42.571073099999992</v>
      </c>
      <c r="AC22" s="13">
        <v>42.774073680000001</v>
      </c>
      <c r="AD22" s="13">
        <v>42.977074260000002</v>
      </c>
      <c r="AE22" s="14">
        <f t="shared" si="16"/>
        <v>7.102838060646763E-4</v>
      </c>
      <c r="AF22" s="14">
        <f t="shared" si="17"/>
        <v>0.37123595185121805</v>
      </c>
      <c r="AH22" s="15">
        <f t="shared" si="18"/>
        <v>4.7458790462344665E-3</v>
      </c>
      <c r="AI22" s="16">
        <f t="shared" si="19"/>
        <v>0.20300058000000121</v>
      </c>
      <c r="AK22" s="16">
        <f t="shared" si="1"/>
        <v>2.0300058000000121E-4</v>
      </c>
    </row>
    <row r="23" spans="1:42" x14ac:dyDescent="0.25">
      <c r="A23" s="18" t="s">
        <v>27</v>
      </c>
      <c r="B23" s="8">
        <v>34.591111871073778</v>
      </c>
      <c r="C23" s="8">
        <v>49.500497452363035</v>
      </c>
      <c r="D23" s="8">
        <v>64.409697447839392</v>
      </c>
      <c r="E23" s="8">
        <v>106.43423634497699</v>
      </c>
      <c r="F23" s="8">
        <v>149.57942473915489</v>
      </c>
      <c r="G23" s="8">
        <v>298.1165961359477</v>
      </c>
      <c r="H23" s="8">
        <v>409.30383925710083</v>
      </c>
      <c r="I23" s="8">
        <v>592.10767775259615</v>
      </c>
      <c r="J23" s="8">
        <v>560.90583583019782</v>
      </c>
      <c r="K23" s="8">
        <v>712.08780348507003</v>
      </c>
      <c r="L23" s="8">
        <v>968.40143882676171</v>
      </c>
      <c r="M23" s="8">
        <v>1066.2125630201413</v>
      </c>
      <c r="N23" s="8">
        <v>993.6574410659905</v>
      </c>
      <c r="O23" s="8">
        <v>1133.2375952134605</v>
      </c>
      <c r="P23" s="8">
        <v>1003.5557097569092</v>
      </c>
      <c r="Q23" s="8">
        <v>1021.4482703115378</v>
      </c>
      <c r="R23" s="8">
        <v>1179.8928451087781</v>
      </c>
      <c r="S23" s="8">
        <v>1174.9378272662414</v>
      </c>
      <c r="T23" s="8">
        <v>1036.0549945002592</v>
      </c>
      <c r="U23" s="8">
        <v>1028.4062981339709</v>
      </c>
      <c r="V23" s="8">
        <v>996.07509272132427</v>
      </c>
      <c r="W23" s="8">
        <v>1007.4455555032121</v>
      </c>
      <c r="X23" s="8">
        <v>986.12137592647707</v>
      </c>
      <c r="Y23" s="8">
        <v>1017.5707605693422</v>
      </c>
      <c r="Z23" s="8">
        <v>1073.2575085920128</v>
      </c>
      <c r="AA23" s="8">
        <v>1087.2695177089972</v>
      </c>
      <c r="AB23" s="8">
        <v>1174.1956747023653</v>
      </c>
      <c r="AC23" s="8">
        <v>1212.1445852120294</v>
      </c>
      <c r="AD23" s="8">
        <v>1088.0655795358864</v>
      </c>
      <c r="AE23" s="9">
        <f>AD23/$AD$38</f>
        <v>1.7982502866650867E-2</v>
      </c>
      <c r="AF23" s="9">
        <f>(AD23-B23)/B23</f>
        <v>30.455062317489787</v>
      </c>
      <c r="AH23" s="10">
        <f>(AD23-AC23)/AC23</f>
        <v>-0.10236320583360026</v>
      </c>
      <c r="AI23" s="11">
        <f>AD23-AC23</f>
        <v>-124.07900567614297</v>
      </c>
      <c r="AK23" s="11">
        <f t="shared" si="1"/>
        <v>-0.12407900567614297</v>
      </c>
      <c r="AP23" s="17"/>
    </row>
    <row r="24" spans="1:42" x14ac:dyDescent="0.25">
      <c r="A24" s="18" t="s">
        <v>28</v>
      </c>
      <c r="B24" s="8">
        <f t="shared" ref="B24:AA24" si="20">SUM(B25:B31)</f>
        <v>20363.73252845712</v>
      </c>
      <c r="C24" s="8">
        <f t="shared" si="20"/>
        <v>20444.368645473711</v>
      </c>
      <c r="D24" s="8">
        <f t="shared" si="20"/>
        <v>20440.496141495238</v>
      </c>
      <c r="E24" s="8">
        <f>SUM(E25:E31)</f>
        <v>20631.05219330551</v>
      </c>
      <c r="F24" s="8">
        <f t="shared" si="20"/>
        <v>20783.333840935822</v>
      </c>
      <c r="G24" s="8">
        <f t="shared" si="20"/>
        <v>21430.942263841443</v>
      </c>
      <c r="H24" s="8">
        <f t="shared" si="20"/>
        <v>21600.835215520583</v>
      </c>
      <c r="I24" s="8">
        <f t="shared" si="20"/>
        <v>21649.257225798952</v>
      </c>
      <c r="J24" s="8">
        <f t="shared" si="20"/>
        <v>22057.362289350473</v>
      </c>
      <c r="K24" s="8">
        <f t="shared" si="20"/>
        <v>21693.37134707085</v>
      </c>
      <c r="L24" s="8">
        <f t="shared" si="20"/>
        <v>20767.917597964155</v>
      </c>
      <c r="M24" s="8">
        <f t="shared" si="20"/>
        <v>20426.185315906539</v>
      </c>
      <c r="N24" s="8">
        <f t="shared" si="20"/>
        <v>20078.316888949324</v>
      </c>
      <c r="O24" s="8">
        <f t="shared" si="20"/>
        <v>20334.966756172988</v>
      </c>
      <c r="P24" s="8">
        <f t="shared" si="20"/>
        <v>20057.295307292912</v>
      </c>
      <c r="Q24" s="8">
        <f t="shared" si="20"/>
        <v>19813.6650738114</v>
      </c>
      <c r="R24" s="8">
        <f t="shared" si="20"/>
        <v>19404.391956864471</v>
      </c>
      <c r="S24" s="8">
        <f t="shared" si="20"/>
        <v>19066.907363932951</v>
      </c>
      <c r="T24" s="8">
        <f t="shared" si="20"/>
        <v>18895.52413534524</v>
      </c>
      <c r="U24" s="8">
        <f t="shared" si="20"/>
        <v>18479.521132934671</v>
      </c>
      <c r="V24" s="8">
        <f t="shared" si="20"/>
        <v>18558.876689663393</v>
      </c>
      <c r="W24" s="8">
        <f t="shared" si="20"/>
        <v>17940.233678285003</v>
      </c>
      <c r="X24" s="8">
        <f t="shared" si="20"/>
        <v>18317.676692706227</v>
      </c>
      <c r="Y24" s="8">
        <f t="shared" si="20"/>
        <v>19142.89865433981</v>
      </c>
      <c r="Z24" s="8">
        <f t="shared" si="20"/>
        <v>18914.307390459551</v>
      </c>
      <c r="AA24" s="8">
        <f t="shared" si="20"/>
        <v>19141.829416469602</v>
      </c>
      <c r="AB24" s="8">
        <f>SUM(AB25:AB31)</f>
        <v>19658.514428791703</v>
      </c>
      <c r="AC24" s="8">
        <f>SUM(AC25:AC31)</f>
        <v>20220.789283841244</v>
      </c>
      <c r="AD24" s="8">
        <f>SUM(AD25:AD31)</f>
        <v>20597.327750440541</v>
      </c>
      <c r="AE24" s="9">
        <f>AD24/$AD$38</f>
        <v>0.34041285036848118</v>
      </c>
      <c r="AF24" s="9">
        <f>(AD24-B24)/B24</f>
        <v>1.1471139765609574E-2</v>
      </c>
      <c r="AH24" s="10">
        <f>(AD24-AC24)/AC24</f>
        <v>1.8621353564086385E-2</v>
      </c>
      <c r="AI24" s="11">
        <f>AD24-AC24</f>
        <v>376.53846659929695</v>
      </c>
      <c r="AK24" s="11">
        <f t="shared" si="1"/>
        <v>0.37653846659929696</v>
      </c>
      <c r="AM24" s="19"/>
      <c r="AN24" s="19"/>
      <c r="AO24" s="19"/>
    </row>
    <row r="25" spans="1:42" outlineLevel="1" x14ac:dyDescent="0.25">
      <c r="A25" s="12" t="s">
        <v>29</v>
      </c>
      <c r="B25" s="13">
        <v>11356.972954755622</v>
      </c>
      <c r="C25" s="13">
        <v>11453.886888791223</v>
      </c>
      <c r="D25" s="13">
        <v>11556.067299735332</v>
      </c>
      <c r="E25" s="13">
        <v>11530.790865891857</v>
      </c>
      <c r="F25" s="13">
        <v>11464.941184620753</v>
      </c>
      <c r="G25" s="13">
        <v>11480.101238342018</v>
      </c>
      <c r="H25" s="13">
        <v>11789.699162181967</v>
      </c>
      <c r="I25" s="13">
        <v>12034.874759846447</v>
      </c>
      <c r="J25" s="13">
        <v>12179.564912683076</v>
      </c>
      <c r="K25" s="13">
        <v>11795.822210853648</v>
      </c>
      <c r="L25" s="13">
        <v>11260.822304284771</v>
      </c>
      <c r="M25" s="13">
        <v>11179.760739049214</v>
      </c>
      <c r="N25" s="13">
        <v>11048.4362232598</v>
      </c>
      <c r="O25" s="13">
        <v>11008.08752683795</v>
      </c>
      <c r="P25" s="13">
        <v>10988.367103378709</v>
      </c>
      <c r="Q25" s="13">
        <v>10843.141319828761</v>
      </c>
      <c r="R25" s="13">
        <v>10789.482068670179</v>
      </c>
      <c r="S25" s="13">
        <v>10586.985228687616</v>
      </c>
      <c r="T25" s="13">
        <v>10539.091165131482</v>
      </c>
      <c r="U25" s="13">
        <v>10376.704760257648</v>
      </c>
      <c r="V25" s="13">
        <v>10155.389518675511</v>
      </c>
      <c r="W25" s="13">
        <v>10045.178595153233</v>
      </c>
      <c r="X25" s="13">
        <v>10379.267466077301</v>
      </c>
      <c r="Y25" s="13">
        <v>10532.736873213647</v>
      </c>
      <c r="Z25" s="13">
        <v>10655.911894613246</v>
      </c>
      <c r="AA25" s="13">
        <v>10880.287332770522</v>
      </c>
      <c r="AB25" s="13">
        <v>11212.113273769561</v>
      </c>
      <c r="AC25" s="13">
        <v>11537.814901739041</v>
      </c>
      <c r="AD25" s="13">
        <v>11543.207082197761</v>
      </c>
      <c r="AE25" s="14">
        <f>AD25/$AD$38</f>
        <v>0.19077503998840503</v>
      </c>
      <c r="AF25" s="14">
        <f>(AD25-B25)/B25</f>
        <v>1.6398218802146213E-2</v>
      </c>
      <c r="AH25" s="15">
        <f>(AD25-AC25)/AC25</f>
        <v>4.6734849749652518E-4</v>
      </c>
      <c r="AI25" s="16">
        <f>AD25-AC25</f>
        <v>5.3921804587207589</v>
      </c>
      <c r="AK25" s="16">
        <f t="shared" si="1"/>
        <v>5.3921804587207592E-3</v>
      </c>
    </row>
    <row r="26" spans="1:42" outlineLevel="1" x14ac:dyDescent="0.25">
      <c r="A26" s="12" t="s">
        <v>30</v>
      </c>
      <c r="B26" s="13">
        <v>1904.5280585953326</v>
      </c>
      <c r="C26" s="13">
        <v>1934.8556201407014</v>
      </c>
      <c r="D26" s="13">
        <v>1955.1833431473672</v>
      </c>
      <c r="E26" s="13">
        <v>1957.5179811723808</v>
      </c>
      <c r="F26" s="13">
        <v>1942.3058944708753</v>
      </c>
      <c r="G26" s="13">
        <v>1937.1225277216236</v>
      </c>
      <c r="H26" s="13">
        <v>2007.0280217553725</v>
      </c>
      <c r="I26" s="13">
        <v>2051.2208646295344</v>
      </c>
      <c r="J26" s="13">
        <v>2085.0784235204496</v>
      </c>
      <c r="K26" s="13">
        <v>2009.7910790966475</v>
      </c>
      <c r="L26" s="13">
        <v>1916.2206132769807</v>
      </c>
      <c r="M26" s="13">
        <v>1922.6341266797417</v>
      </c>
      <c r="N26" s="13">
        <v>1905.9582870193749</v>
      </c>
      <c r="O26" s="13">
        <v>1880.261842731697</v>
      </c>
      <c r="P26" s="13">
        <v>1873.2631582841027</v>
      </c>
      <c r="Q26" s="13">
        <v>1881.7645280083568</v>
      </c>
      <c r="R26" s="13">
        <v>1845.9255983222827</v>
      </c>
      <c r="S26" s="13">
        <v>1809.5062264035005</v>
      </c>
      <c r="T26" s="13">
        <v>1797.3893087120805</v>
      </c>
      <c r="U26" s="13">
        <v>1775.2104943296663</v>
      </c>
      <c r="V26" s="13">
        <v>1739.5404187181896</v>
      </c>
      <c r="W26" s="13">
        <v>1736.1910016791589</v>
      </c>
      <c r="X26" s="13">
        <v>1812.7883026602942</v>
      </c>
      <c r="Y26" s="13">
        <v>1832.2080706407564</v>
      </c>
      <c r="Z26" s="13">
        <v>1840.1987049095549</v>
      </c>
      <c r="AA26" s="13">
        <v>1872.4097990381374</v>
      </c>
      <c r="AB26" s="13">
        <v>1936.8174887474431</v>
      </c>
      <c r="AC26" s="13">
        <v>1972.421928045635</v>
      </c>
      <c r="AD26" s="13">
        <v>1970.8364470917707</v>
      </c>
      <c r="AE26" s="14">
        <f t="shared" ref="AE26:AE31" si="21">AD26/$AD$38</f>
        <v>3.2572091908876416E-2</v>
      </c>
      <c r="AF26" s="14">
        <f t="shared" ref="AF26:AF31" si="22">(AD26-B26)/B26</f>
        <v>3.4816178316292808E-2</v>
      </c>
      <c r="AH26" s="15">
        <f t="shared" ref="AH26:AH31" si="23">(AD26-AC26)/AC26</f>
        <v>-8.0382444106942596E-4</v>
      </c>
      <c r="AI26" s="16">
        <f t="shared" ref="AI26:AI31" si="24">AD26-AC26</f>
        <v>-1.5854809538643622</v>
      </c>
      <c r="AK26" s="16">
        <f t="shared" si="1"/>
        <v>-1.5854809538643621E-3</v>
      </c>
    </row>
    <row r="27" spans="1:42" outlineLevel="1" x14ac:dyDescent="0.25">
      <c r="A27" s="12" t="s">
        <v>31</v>
      </c>
      <c r="B27" s="13">
        <v>5884.2583771880718</v>
      </c>
      <c r="C27" s="13">
        <v>5841.0004675306473</v>
      </c>
      <c r="D27" s="13">
        <v>5748.9643225549607</v>
      </c>
      <c r="E27" s="13">
        <v>5853.5825344513751</v>
      </c>
      <c r="F27" s="13">
        <v>6064.9643722147684</v>
      </c>
      <c r="G27" s="13">
        <v>6312.7716667263094</v>
      </c>
      <c r="H27" s="13">
        <v>6333.2653596782384</v>
      </c>
      <c r="I27" s="13">
        <v>6142.8645310674528</v>
      </c>
      <c r="J27" s="13">
        <v>6478.953437989373</v>
      </c>
      <c r="K27" s="13">
        <v>6462.4377792265414</v>
      </c>
      <c r="L27" s="13">
        <v>6159.2411391738951</v>
      </c>
      <c r="M27" s="13">
        <v>5864.5677519928713</v>
      </c>
      <c r="N27" s="13">
        <v>5790.1650052452578</v>
      </c>
      <c r="O27" s="13">
        <v>5954.2256974996917</v>
      </c>
      <c r="P27" s="13">
        <v>5873.7243163968915</v>
      </c>
      <c r="Q27" s="13">
        <v>5695.556408071483</v>
      </c>
      <c r="R27" s="13">
        <v>5440.9123738664393</v>
      </c>
      <c r="S27" s="13">
        <v>5281.5338682278816</v>
      </c>
      <c r="T27" s="13">
        <v>5223.2319091031295</v>
      </c>
      <c r="U27" s="13">
        <v>5085.8064587406006</v>
      </c>
      <c r="V27" s="13">
        <v>5361.1742262068565</v>
      </c>
      <c r="W27" s="13">
        <v>4980.8361306521729</v>
      </c>
      <c r="X27" s="13">
        <v>5117.1338928116111</v>
      </c>
      <c r="Y27" s="13">
        <v>5566.3196982396184</v>
      </c>
      <c r="Z27" s="13">
        <v>5393.4565678369108</v>
      </c>
      <c r="AA27" s="13">
        <v>5379.6278304621328</v>
      </c>
      <c r="AB27" s="13">
        <v>5439.6936622602334</v>
      </c>
      <c r="AC27" s="13">
        <v>5711.6211001603197</v>
      </c>
      <c r="AD27" s="13">
        <v>5907.3564220457447</v>
      </c>
      <c r="AE27" s="14">
        <f t="shared" si="21"/>
        <v>9.7631113226721064E-2</v>
      </c>
      <c r="AF27" s="14">
        <f t="shared" si="22"/>
        <v>3.9253960953208236E-3</v>
      </c>
      <c r="AH27" s="15">
        <f t="shared" si="23"/>
        <v>3.4269661529181435E-2</v>
      </c>
      <c r="AI27" s="16">
        <f t="shared" si="24"/>
        <v>195.73532188542504</v>
      </c>
      <c r="AK27" s="16">
        <f t="shared" si="1"/>
        <v>0.19573532188542503</v>
      </c>
    </row>
    <row r="28" spans="1:42" outlineLevel="1" x14ac:dyDescent="0.25">
      <c r="A28" s="12" t="s">
        <v>32</v>
      </c>
      <c r="B28" s="13">
        <v>355.036</v>
      </c>
      <c r="C28" s="13">
        <v>315.14515999999998</v>
      </c>
      <c r="D28" s="13">
        <v>255.60083999999998</v>
      </c>
      <c r="E28" s="13">
        <v>357.2998</v>
      </c>
      <c r="F28" s="13">
        <v>269.64124000000004</v>
      </c>
      <c r="G28" s="13">
        <v>494.59520000000003</v>
      </c>
      <c r="H28" s="13">
        <v>484.03343999999993</v>
      </c>
      <c r="I28" s="13">
        <v>423.48680000000002</v>
      </c>
      <c r="J28" s="13">
        <v>305.58044000000001</v>
      </c>
      <c r="K28" s="13">
        <v>383.22723999999999</v>
      </c>
      <c r="L28" s="13">
        <v>366.38315999999998</v>
      </c>
      <c r="M28" s="13">
        <v>385.28247999999996</v>
      </c>
      <c r="N28" s="13">
        <v>273.89956000000001</v>
      </c>
      <c r="O28" s="13">
        <v>386.76</v>
      </c>
      <c r="P28" s="13">
        <v>240.79571999999996</v>
      </c>
      <c r="Q28" s="13">
        <v>266.73371999999995</v>
      </c>
      <c r="R28" s="13">
        <v>254.85636</v>
      </c>
      <c r="S28" s="13">
        <v>376.76671999999996</v>
      </c>
      <c r="T28" s="13">
        <v>262.20744000000002</v>
      </c>
      <c r="U28" s="13">
        <v>307.32239999999996</v>
      </c>
      <c r="V28" s="13">
        <v>427.93387999999993</v>
      </c>
      <c r="W28" s="13">
        <v>360.67856</v>
      </c>
      <c r="X28" s="13">
        <v>229.39619999999999</v>
      </c>
      <c r="Y28" s="13">
        <v>515.69275999999991</v>
      </c>
      <c r="Z28" s="13">
        <v>391.07495680000005</v>
      </c>
      <c r="AA28" s="13">
        <v>401.14668</v>
      </c>
      <c r="AB28" s="13">
        <v>433.59887999999995</v>
      </c>
      <c r="AC28" s="13">
        <v>332.74735999999996</v>
      </c>
      <c r="AD28" s="13">
        <v>457.45171999999997</v>
      </c>
      <c r="AE28" s="14">
        <f t="shared" si="21"/>
        <v>7.5603226689362028E-3</v>
      </c>
      <c r="AF28" s="14">
        <f t="shared" si="22"/>
        <v>0.28846573305242273</v>
      </c>
      <c r="AH28" s="15">
        <f t="shared" si="23"/>
        <v>0.37477189901671953</v>
      </c>
      <c r="AI28" s="16">
        <f t="shared" si="24"/>
        <v>124.70436000000001</v>
      </c>
      <c r="AK28" s="16">
        <f t="shared" si="1"/>
        <v>0.12470436000000001</v>
      </c>
    </row>
    <row r="29" spans="1:42" outlineLevel="1" x14ac:dyDescent="0.25">
      <c r="A29" s="12" t="s">
        <v>33</v>
      </c>
      <c r="B29" s="13">
        <v>44.471430666666677</v>
      </c>
      <c r="C29" s="13">
        <v>45.82905609809557</v>
      </c>
      <c r="D29" s="13">
        <v>54.319466666666678</v>
      </c>
      <c r="E29" s="13">
        <v>45.942600000000006</v>
      </c>
      <c r="F29" s="13">
        <v>45.41093333333334</v>
      </c>
      <c r="G29" s="13">
        <v>39.682866666666669</v>
      </c>
      <c r="H29" s="13">
        <v>40.106000000000002</v>
      </c>
      <c r="I29" s="13">
        <v>38.011600000000008</v>
      </c>
      <c r="J29" s="13">
        <v>43.87093333333334</v>
      </c>
      <c r="K29" s="13">
        <v>47.625600000000006</v>
      </c>
      <c r="L29" s="13">
        <v>42.248066666666674</v>
      </c>
      <c r="M29" s="13">
        <v>38.472866666666668</v>
      </c>
      <c r="N29" s="13">
        <v>37.170466666666677</v>
      </c>
      <c r="O29" s="13">
        <v>36.101999999999997</v>
      </c>
      <c r="P29" s="13">
        <v>30.754533333333338</v>
      </c>
      <c r="Q29" s="13">
        <v>27.89746666666667</v>
      </c>
      <c r="R29" s="13">
        <v>29.550400000000003</v>
      </c>
      <c r="S29" s="13">
        <v>23.3552</v>
      </c>
      <c r="T29" s="13">
        <v>30.76113333333333</v>
      </c>
      <c r="U29" s="13">
        <v>40.926600000000008</v>
      </c>
      <c r="V29" s="13">
        <v>45.163800000000009</v>
      </c>
      <c r="W29" s="13">
        <v>32.322400000000002</v>
      </c>
      <c r="X29" s="13">
        <v>21.321666666666669</v>
      </c>
      <c r="Y29" s="13">
        <v>21.661200000000001</v>
      </c>
      <c r="Z29" s="13">
        <v>25.086600000000001</v>
      </c>
      <c r="AA29" s="13">
        <v>28.305199999999999</v>
      </c>
      <c r="AB29" s="13">
        <v>35.79913333333333</v>
      </c>
      <c r="AC29" s="13">
        <v>35.042333333333339</v>
      </c>
      <c r="AD29" s="13">
        <v>38.126733333333334</v>
      </c>
      <c r="AE29" s="14">
        <f t="shared" si="21"/>
        <v>6.3012202973569665E-4</v>
      </c>
      <c r="AF29" s="14">
        <f t="shared" si="22"/>
        <v>-0.1426690627717758</v>
      </c>
      <c r="AH29" s="15">
        <f t="shared" si="23"/>
        <v>8.801925290363069E-2</v>
      </c>
      <c r="AI29" s="16">
        <f t="shared" si="24"/>
        <v>3.0843999999999951</v>
      </c>
      <c r="AK29" s="16">
        <f t="shared" si="1"/>
        <v>3.084399999999995E-3</v>
      </c>
    </row>
    <row r="30" spans="1:42" outlineLevel="1" x14ac:dyDescent="0.25">
      <c r="A30" s="12" t="s">
        <v>34</v>
      </c>
      <c r="B30" s="13">
        <v>730.61939279182468</v>
      </c>
      <c r="C30" s="13">
        <v>758.72013866843315</v>
      </c>
      <c r="D30" s="13">
        <v>769.25791837216161</v>
      </c>
      <c r="E30" s="13">
        <v>772.77051160673761</v>
      </c>
      <c r="F30" s="13">
        <v>878.14830864402018</v>
      </c>
      <c r="G30" s="13">
        <v>1008.1142583233349</v>
      </c>
      <c r="H30" s="13">
        <v>811.40903718707443</v>
      </c>
      <c r="I30" s="13">
        <v>839.50978306368313</v>
      </c>
      <c r="J30" s="13">
        <v>832.4845965945309</v>
      </c>
      <c r="K30" s="13">
        <v>878.14830864402018</v>
      </c>
      <c r="L30" s="13">
        <v>909.76164775520476</v>
      </c>
      <c r="M30" s="13">
        <v>920.29942745893288</v>
      </c>
      <c r="N30" s="13">
        <v>923.81202069350911</v>
      </c>
      <c r="O30" s="13">
        <v>927.324613928085</v>
      </c>
      <c r="P30" s="13">
        <v>888.68608834774818</v>
      </c>
      <c r="Q30" s="13">
        <v>953.62749060348006</v>
      </c>
      <c r="R30" s="13">
        <v>914.19429367682551</v>
      </c>
      <c r="S30" s="13">
        <v>868.019536051518</v>
      </c>
      <c r="T30" s="13">
        <v>939.19130712314029</v>
      </c>
      <c r="U30" s="13">
        <v>796.63204249312673</v>
      </c>
      <c r="V30" s="13">
        <v>753.49453684533717</v>
      </c>
      <c r="W30" s="13">
        <v>721.92632113105401</v>
      </c>
      <c r="X30" s="13">
        <v>687.91593425507278</v>
      </c>
      <c r="Y30" s="13">
        <v>596.5524000497054</v>
      </c>
      <c r="Z30" s="13">
        <v>534.51960686279415</v>
      </c>
      <c r="AA30" s="13">
        <v>514.94152107200102</v>
      </c>
      <c r="AB30" s="13">
        <v>540.70349683170355</v>
      </c>
      <c r="AC30" s="13">
        <v>560.3426889086461</v>
      </c>
      <c r="AD30" s="13">
        <v>595.84193604631332</v>
      </c>
      <c r="AE30" s="14">
        <f t="shared" si="21"/>
        <v>9.8475032429515795E-3</v>
      </c>
      <c r="AF30" s="14">
        <f t="shared" si="22"/>
        <v>-0.18447013325296921</v>
      </c>
      <c r="AH30" s="15">
        <f t="shared" si="23"/>
        <v>6.3352744383633322E-2</v>
      </c>
      <c r="AI30" s="16">
        <f t="shared" si="24"/>
        <v>35.499247137667226</v>
      </c>
      <c r="AK30" s="16">
        <f t="shared" si="1"/>
        <v>3.5499247137667223E-2</v>
      </c>
    </row>
    <row r="31" spans="1:42" outlineLevel="1" x14ac:dyDescent="0.25">
      <c r="A31" s="12" t="s">
        <v>35</v>
      </c>
      <c r="B31" s="13">
        <v>87.84631445959856</v>
      </c>
      <c r="C31" s="13">
        <v>94.931314244610022</v>
      </c>
      <c r="D31" s="13">
        <v>101.10295101874873</v>
      </c>
      <c r="E31" s="13">
        <v>113.14790018316168</v>
      </c>
      <c r="F31" s="13">
        <v>117.92190765207233</v>
      </c>
      <c r="G31" s="13">
        <v>158.5545060614925</v>
      </c>
      <c r="H31" s="13">
        <v>135.29419471793358</v>
      </c>
      <c r="I31" s="13">
        <v>119.28888719183486</v>
      </c>
      <c r="J31" s="13">
        <v>131.82954522971028</v>
      </c>
      <c r="K31" s="13">
        <v>116.31912924999497</v>
      </c>
      <c r="L31" s="13">
        <v>113.24066680663736</v>
      </c>
      <c r="M31" s="13">
        <v>115.16792405910972</v>
      </c>
      <c r="N31" s="13">
        <v>98.875326064714159</v>
      </c>
      <c r="O31" s="13">
        <v>142.20507517556814</v>
      </c>
      <c r="P31" s="13">
        <v>161.70438755213033</v>
      </c>
      <c r="Q31" s="13">
        <v>144.9441406326537</v>
      </c>
      <c r="R31" s="13">
        <v>129.47086232874588</v>
      </c>
      <c r="S31" s="13">
        <v>120.74058456243515</v>
      </c>
      <c r="T31" s="13">
        <v>103.65187194207424</v>
      </c>
      <c r="U31" s="13">
        <v>96.918377113630726</v>
      </c>
      <c r="V31" s="13">
        <v>76.18030921750001</v>
      </c>
      <c r="W31" s="13">
        <v>63.100669669385354</v>
      </c>
      <c r="X31" s="13">
        <v>69.853230235278772</v>
      </c>
      <c r="Y31" s="13">
        <v>77.727652196083937</v>
      </c>
      <c r="Z31" s="13">
        <v>74.059059437047864</v>
      </c>
      <c r="AA31" s="13">
        <v>65.111053126810788</v>
      </c>
      <c r="AB31" s="13">
        <v>59.788493849428193</v>
      </c>
      <c r="AC31" s="13">
        <v>70.798971654263383</v>
      </c>
      <c r="AD31" s="13">
        <v>84.507409725619482</v>
      </c>
      <c r="AE31" s="14">
        <f t="shared" si="21"/>
        <v>1.3966573028552187E-3</v>
      </c>
      <c r="AF31" s="14">
        <f t="shared" si="22"/>
        <v>-3.8008478267061219E-2</v>
      </c>
      <c r="AH31" s="15">
        <f t="shared" si="23"/>
        <v>0.19362481899171205</v>
      </c>
      <c r="AI31" s="16">
        <f t="shared" si="24"/>
        <v>13.708438071356099</v>
      </c>
      <c r="AK31" s="16">
        <f t="shared" si="1"/>
        <v>1.37084380713561E-2</v>
      </c>
    </row>
    <row r="32" spans="1:42" x14ac:dyDescent="0.25">
      <c r="A32" s="18" t="s">
        <v>36</v>
      </c>
      <c r="B32" s="8">
        <f t="shared" ref="B32:AA32" si="25">SUM(B33:B36)</f>
        <v>1546.8003996996913</v>
      </c>
      <c r="C32" s="8">
        <f t="shared" si="25"/>
        <v>1627.7649618277587</v>
      </c>
      <c r="D32" s="8">
        <f t="shared" si="25"/>
        <v>1692.8601567558967</v>
      </c>
      <c r="E32" s="8">
        <f t="shared" si="25"/>
        <v>1742.5251792457784</v>
      </c>
      <c r="F32" s="8">
        <f t="shared" si="25"/>
        <v>1786.7952341677737</v>
      </c>
      <c r="G32" s="8">
        <f t="shared" si="25"/>
        <v>1823.0170859163275</v>
      </c>
      <c r="H32" s="8">
        <f t="shared" si="25"/>
        <v>1702.1735435775422</v>
      </c>
      <c r="I32" s="8">
        <f t="shared" si="25"/>
        <v>1428.9083438370149</v>
      </c>
      <c r="J32" s="8">
        <f t="shared" si="25"/>
        <v>1472.0318915508019</v>
      </c>
      <c r="K32" s="8">
        <f t="shared" si="25"/>
        <v>1477.2829261327743</v>
      </c>
      <c r="L32" s="8">
        <f t="shared" si="25"/>
        <v>1489.0931634895912</v>
      </c>
      <c r="M32" s="8">
        <f t="shared" si="25"/>
        <v>1601.8416075473442</v>
      </c>
      <c r="N32" s="8">
        <f t="shared" si="25"/>
        <v>1707.6016299791327</v>
      </c>
      <c r="O32" s="8">
        <f t="shared" si="25"/>
        <v>1763.0989231024366</v>
      </c>
      <c r="P32" s="8">
        <f t="shared" si="25"/>
        <v>1484.2041275760614</v>
      </c>
      <c r="Q32" s="8">
        <f t="shared" si="25"/>
        <v>1290.6781700928918</v>
      </c>
      <c r="R32" s="8">
        <f t="shared" si="25"/>
        <v>1326.3973042215107</v>
      </c>
      <c r="S32" s="8">
        <f t="shared" si="25"/>
        <v>848.50866420761213</v>
      </c>
      <c r="T32" s="8">
        <f t="shared" si="25"/>
        <v>687.385940110756</v>
      </c>
      <c r="U32" s="8">
        <f t="shared" si="25"/>
        <v>515.20520574863963</v>
      </c>
      <c r="V32" s="8">
        <f t="shared" si="25"/>
        <v>499.72273998324999</v>
      </c>
      <c r="W32" s="8">
        <f t="shared" si="25"/>
        <v>590.77098648624724</v>
      </c>
      <c r="X32" s="8">
        <f t="shared" si="25"/>
        <v>515.08880465427978</v>
      </c>
      <c r="Y32" s="8">
        <f t="shared" si="25"/>
        <v>671.03350107816573</v>
      </c>
      <c r="Z32" s="8">
        <f t="shared" si="25"/>
        <v>852.47113361551919</v>
      </c>
      <c r="AA32" s="8">
        <f t="shared" si="25"/>
        <v>933.52324053743564</v>
      </c>
      <c r="AB32" s="8">
        <f>SUM(AB33:AB36)</f>
        <v>938.95739031109133</v>
      </c>
      <c r="AC32" s="8">
        <f>SUM(AC33:AC36)</f>
        <v>916.31016695767596</v>
      </c>
      <c r="AD32" s="8">
        <f>SUM(AD33:AD36)</f>
        <v>890.8274586282148</v>
      </c>
      <c r="AE32" s="9">
        <f>AD32/$AD$38</f>
        <v>1.4722740641521077E-2</v>
      </c>
      <c r="AF32" s="9">
        <f>(AD32-B32)/B32</f>
        <v>-0.4240837674976245</v>
      </c>
      <c r="AH32" s="10">
        <f>(AD32-AC32)/AC32</f>
        <v>-2.7810133782612715E-2</v>
      </c>
      <c r="AI32" s="11">
        <f>AD32-AC32</f>
        <v>-25.482708329461161</v>
      </c>
      <c r="AK32" s="11">
        <f t="shared" si="1"/>
        <v>-2.5482708329461159E-2</v>
      </c>
    </row>
    <row r="33" spans="1:37" outlineLevel="1" x14ac:dyDescent="0.25">
      <c r="A33" s="12" t="s">
        <v>37</v>
      </c>
      <c r="B33" s="13">
        <v>1318.0750046457997</v>
      </c>
      <c r="C33" s="13">
        <v>1398.5762396203297</v>
      </c>
      <c r="D33" s="13">
        <v>1461.4329391711981</v>
      </c>
      <c r="E33" s="13">
        <v>1510.5881268151277</v>
      </c>
      <c r="F33" s="13">
        <v>1556.0660070268186</v>
      </c>
      <c r="G33" s="13">
        <v>1592.759090270677</v>
      </c>
      <c r="H33" s="13">
        <v>1471.8696106900711</v>
      </c>
      <c r="I33" s="13">
        <v>1212.7245603159163</v>
      </c>
      <c r="J33" s="13">
        <v>1263.4259964598352</v>
      </c>
      <c r="K33" s="13">
        <v>1261.2873970377811</v>
      </c>
      <c r="L33" s="13">
        <v>1268.1637358600644</v>
      </c>
      <c r="M33" s="13">
        <v>1364.4710203505406</v>
      </c>
      <c r="N33" s="13">
        <v>1437.6433897413656</v>
      </c>
      <c r="O33" s="13">
        <v>1457.1351738766384</v>
      </c>
      <c r="P33" s="13">
        <v>1190.8522842044661</v>
      </c>
      <c r="Q33" s="13">
        <v>1006.9985553870778</v>
      </c>
      <c r="R33" s="13">
        <v>1049.2955470508382</v>
      </c>
      <c r="S33" s="13">
        <v>615.99279973624357</v>
      </c>
      <c r="T33" s="13">
        <v>463.84204329766396</v>
      </c>
      <c r="U33" s="13">
        <v>284.8049081264104</v>
      </c>
      <c r="V33" s="13">
        <v>278.64650733286254</v>
      </c>
      <c r="W33" s="13">
        <v>381.56113356609893</v>
      </c>
      <c r="X33" s="13">
        <v>302.79154765173917</v>
      </c>
      <c r="Y33" s="13">
        <v>460.96994317368154</v>
      </c>
      <c r="Z33" s="13">
        <v>648.10107072438586</v>
      </c>
      <c r="AA33" s="13">
        <v>726.92670538507707</v>
      </c>
      <c r="AB33" s="13">
        <v>749.56085926208709</v>
      </c>
      <c r="AC33" s="13">
        <v>717.90523816711902</v>
      </c>
      <c r="AD33" s="13">
        <v>692.70918628536094</v>
      </c>
      <c r="AE33" s="14">
        <f>AD33/$AD$38</f>
        <v>1.14484321188115E-2</v>
      </c>
      <c r="AF33" s="14">
        <f>(AD33-B33)/B33</f>
        <v>-0.4744538938650843</v>
      </c>
      <c r="AH33" s="15">
        <f>(AD33-AC33)/AC33</f>
        <v>-3.5096626326457818E-2</v>
      </c>
      <c r="AI33" s="16">
        <f>AD33-AC33</f>
        <v>-25.196051881758081</v>
      </c>
      <c r="AK33" s="16">
        <f t="shared" si="1"/>
        <v>-2.519605188175808E-2</v>
      </c>
    </row>
    <row r="34" spans="1:37" outlineLevel="1" x14ac:dyDescent="0.25">
      <c r="A34" s="12" t="s">
        <v>38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3.8134041600000002</v>
      </c>
      <c r="N34" s="13">
        <v>5.8339097599999992</v>
      </c>
      <c r="O34" s="13">
        <v>8.11426816</v>
      </c>
      <c r="P34" s="13">
        <v>8.5036185599999996</v>
      </c>
      <c r="Q34" s="13">
        <v>13.767910399999998</v>
      </c>
      <c r="R34" s="13">
        <v>13.70170368</v>
      </c>
      <c r="S34" s="13">
        <v>12.484254719999999</v>
      </c>
      <c r="T34" s="13">
        <v>16.44053504</v>
      </c>
      <c r="U34" s="13">
        <v>21.072775679999999</v>
      </c>
      <c r="V34" s="13">
        <v>20.991303680000001</v>
      </c>
      <c r="W34" s="13">
        <v>22.911470080000001</v>
      </c>
      <c r="X34" s="13">
        <v>22.413890559999999</v>
      </c>
      <c r="Y34" s="13">
        <v>22.730516479999999</v>
      </c>
      <c r="Z34" s="13">
        <v>19.298229759999998</v>
      </c>
      <c r="AA34" s="13">
        <v>20.662671360000001</v>
      </c>
      <c r="AB34" s="13">
        <v>19.890316800000001</v>
      </c>
      <c r="AC34" s="13">
        <v>25.636408320000001</v>
      </c>
      <c r="AD34" s="13">
        <v>25.636408320000001</v>
      </c>
      <c r="AE34" s="14">
        <f t="shared" ref="AE34:AE36" si="26">AD34/$AD$38</f>
        <v>4.2369393424031873E-4</v>
      </c>
      <c r="AF34" s="14"/>
      <c r="AH34" s="15">
        <f t="shared" ref="AH34:AH36" si="27">(AD34-AC34)/AC34</f>
        <v>0</v>
      </c>
      <c r="AI34" s="16">
        <f t="shared" ref="AI34:AI36" si="28">AD34-AC34</f>
        <v>0</v>
      </c>
      <c r="AK34" s="16">
        <f t="shared" si="1"/>
        <v>0</v>
      </c>
    </row>
    <row r="35" spans="1:37" outlineLevel="1" x14ac:dyDescent="0.25">
      <c r="A35" s="12" t="s">
        <v>39</v>
      </c>
      <c r="B35" s="13">
        <v>92.482933794854645</v>
      </c>
      <c r="C35" s="13">
        <v>92.835797327953685</v>
      </c>
      <c r="D35" s="13">
        <v>93.292176069139614</v>
      </c>
      <c r="E35" s="13">
        <v>93.712305908901001</v>
      </c>
      <c r="F35" s="13">
        <v>94.07075481617008</v>
      </c>
      <c r="G35" s="13">
        <v>94.428560845102808</v>
      </c>
      <c r="H35" s="13">
        <v>94.297846985895461</v>
      </c>
      <c r="I35" s="13">
        <v>80.997628875205322</v>
      </c>
      <c r="J35" s="13">
        <v>63.127772613352249</v>
      </c>
      <c r="K35" s="13">
        <v>71.095652745846323</v>
      </c>
      <c r="L35" s="13">
        <v>75.832476701115922</v>
      </c>
      <c r="M35" s="13">
        <v>85.173155612477998</v>
      </c>
      <c r="N35" s="13">
        <v>112.04929465665865</v>
      </c>
      <c r="O35" s="13">
        <v>159.28383269831673</v>
      </c>
      <c r="P35" s="13">
        <v>148.35977118883207</v>
      </c>
      <c r="Q35" s="13">
        <v>131.18767284423865</v>
      </c>
      <c r="R35" s="13">
        <v>128.30584769386573</v>
      </c>
      <c r="S35" s="13">
        <v>83.691154435882311</v>
      </c>
      <c r="T35" s="13">
        <v>62.64470304056475</v>
      </c>
      <c r="U35" s="13">
        <v>64.112140570243113</v>
      </c>
      <c r="V35" s="13">
        <v>55.628310851594634</v>
      </c>
      <c r="W35" s="13">
        <v>43.336563836211951</v>
      </c>
      <c r="X35" s="13">
        <v>46.11127043818496</v>
      </c>
      <c r="Y35" s="13">
        <v>43.57463926309029</v>
      </c>
      <c r="Z35" s="13">
        <v>39.141593794662292</v>
      </c>
      <c r="AA35" s="13">
        <v>39.647531995978412</v>
      </c>
      <c r="AB35" s="13">
        <v>22.386959399049072</v>
      </c>
      <c r="AC35" s="13">
        <v>24.615690665815734</v>
      </c>
      <c r="AD35" s="13">
        <v>24.615690665815734</v>
      </c>
      <c r="AE35" s="14">
        <f t="shared" si="26"/>
        <v>4.0682449319960585E-4</v>
      </c>
      <c r="AF35" s="14">
        <f t="shared" ref="AF35:AF36" si="29">(AD35-B35)/B35</f>
        <v>-0.73383531797965906</v>
      </c>
      <c r="AH35" s="15">
        <f t="shared" si="27"/>
        <v>0</v>
      </c>
      <c r="AI35" s="16">
        <f t="shared" si="28"/>
        <v>0</v>
      </c>
      <c r="AK35" s="16">
        <f t="shared" si="1"/>
        <v>0</v>
      </c>
    </row>
    <row r="36" spans="1:37" outlineLevel="1" x14ac:dyDescent="0.25">
      <c r="A36" s="12" t="s">
        <v>40</v>
      </c>
      <c r="B36" s="13">
        <v>136.24246125903687</v>
      </c>
      <c r="C36" s="13">
        <v>136.35292487947538</v>
      </c>
      <c r="D36" s="13">
        <v>138.1350415155589</v>
      </c>
      <c r="E36" s="13">
        <v>138.22474652174972</v>
      </c>
      <c r="F36" s="13">
        <v>136.65847232478484</v>
      </c>
      <c r="G36" s="13">
        <v>135.82943480054763</v>
      </c>
      <c r="H36" s="13">
        <v>136.00608590157566</v>
      </c>
      <c r="I36" s="13">
        <v>135.18615464589334</v>
      </c>
      <c r="J36" s="13">
        <v>145.47812247761419</v>
      </c>
      <c r="K36" s="13">
        <v>144.89987634914675</v>
      </c>
      <c r="L36" s="13">
        <v>145.09695092841093</v>
      </c>
      <c r="M36" s="13">
        <v>148.38402742432575</v>
      </c>
      <c r="N36" s="13">
        <v>152.07503582110829</v>
      </c>
      <c r="O36" s="13">
        <v>138.56564836748166</v>
      </c>
      <c r="P36" s="13">
        <v>136.48845362276316</v>
      </c>
      <c r="Q36" s="13">
        <v>138.72403146157541</v>
      </c>
      <c r="R36" s="13">
        <v>135.0942057968067</v>
      </c>
      <c r="S36" s="13">
        <v>136.34045531548622</v>
      </c>
      <c r="T36" s="13">
        <v>144.45865873252731</v>
      </c>
      <c r="U36" s="13">
        <v>145.21538137198615</v>
      </c>
      <c r="V36" s="13">
        <v>144.45661811879282</v>
      </c>
      <c r="W36" s="13">
        <v>142.9618190039364</v>
      </c>
      <c r="X36" s="13">
        <v>143.77209600435555</v>
      </c>
      <c r="Y36" s="13">
        <v>143.7584021613938</v>
      </c>
      <c r="Z36" s="13">
        <v>145.930239336471</v>
      </c>
      <c r="AA36" s="13">
        <v>146.28633179638013</v>
      </c>
      <c r="AB36" s="13">
        <v>147.11925484995513</v>
      </c>
      <c r="AC36" s="13">
        <v>148.15282980474126</v>
      </c>
      <c r="AD36" s="13">
        <v>147.86617335703824</v>
      </c>
      <c r="AE36" s="14">
        <f t="shared" si="26"/>
        <v>2.4437900952696528E-3</v>
      </c>
      <c r="AF36" s="14">
        <f t="shared" si="29"/>
        <v>8.5316368998217651E-2</v>
      </c>
      <c r="AH36" s="15">
        <f t="shared" si="27"/>
        <v>-1.9348698778202484E-3</v>
      </c>
      <c r="AI36" s="16">
        <f t="shared" si="28"/>
        <v>-0.28665644770302379</v>
      </c>
      <c r="AK36" s="16">
        <f t="shared" si="1"/>
        <v>-2.8665644770302378E-4</v>
      </c>
    </row>
    <row r="37" spans="1:37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0"/>
      <c r="V37" s="20"/>
      <c r="W37" s="20"/>
      <c r="X37" s="20"/>
      <c r="Y37" s="20"/>
      <c r="Z37" s="21"/>
      <c r="AA37" s="21"/>
      <c r="AB37" s="21"/>
      <c r="AC37" s="21"/>
      <c r="AD37" s="21"/>
      <c r="AE37" s="22"/>
      <c r="AH37" s="23"/>
      <c r="AI37" s="19"/>
      <c r="AK37" s="19"/>
    </row>
    <row r="38" spans="1:37" x14ac:dyDescent="0.25">
      <c r="A38" s="24" t="s">
        <v>41</v>
      </c>
      <c r="B38" s="25">
        <f t="shared" ref="B38:AA38" si="30">SUM(B2,B7,B8,B9,B10,B11,B17,B23,B24,B32)</f>
        <v>55423.848337155068</v>
      </c>
      <c r="C38" s="25">
        <f t="shared" si="30"/>
        <v>56105.590482029125</v>
      </c>
      <c r="D38" s="25">
        <f t="shared" si="30"/>
        <v>55968.865268319467</v>
      </c>
      <c r="E38" s="25">
        <f t="shared" si="30"/>
        <v>56380.2329120922</v>
      </c>
      <c r="F38" s="25">
        <f t="shared" si="30"/>
        <v>57717.214536481653</v>
      </c>
      <c r="G38" s="25">
        <f t="shared" si="30"/>
        <v>59204.666197501945</v>
      </c>
      <c r="H38" s="25">
        <f t="shared" si="30"/>
        <v>61281.278754538806</v>
      </c>
      <c r="I38" s="25">
        <f t="shared" si="30"/>
        <v>62667.079856128606</v>
      </c>
      <c r="J38" s="25">
        <f t="shared" si="30"/>
        <v>65187.637801395736</v>
      </c>
      <c r="K38" s="25">
        <f t="shared" si="30"/>
        <v>66314.017133718575</v>
      </c>
      <c r="L38" s="25">
        <f t="shared" si="30"/>
        <v>68485.368192815164</v>
      </c>
      <c r="M38" s="25">
        <f t="shared" si="30"/>
        <v>70481.896259205561</v>
      </c>
      <c r="N38" s="25">
        <f t="shared" si="30"/>
        <v>68441.224226040606</v>
      </c>
      <c r="O38" s="25">
        <f t="shared" si="30"/>
        <v>68675.476480690937</v>
      </c>
      <c r="P38" s="25">
        <f t="shared" si="30"/>
        <v>67977.455356410457</v>
      </c>
      <c r="Q38" s="25">
        <f t="shared" si="30"/>
        <v>69512.200014471789</v>
      </c>
      <c r="R38" s="25">
        <f t="shared" si="30"/>
        <v>68813.141350572158</v>
      </c>
      <c r="S38" s="25">
        <f t="shared" si="30"/>
        <v>68034.376034465487</v>
      </c>
      <c r="T38" s="25">
        <f t="shared" si="30"/>
        <v>67316.678879769723</v>
      </c>
      <c r="U38" s="25">
        <f t="shared" si="30"/>
        <v>61579.705815437956</v>
      </c>
      <c r="V38" s="25">
        <f t="shared" si="30"/>
        <v>61108.313259583825</v>
      </c>
      <c r="W38" s="25">
        <f>SUM(W2,W7,W8,W9,W10,W11,W17,W23,W24,W32)</f>
        <v>57006.439565438865</v>
      </c>
      <c r="X38" s="25">
        <f t="shared" si="30"/>
        <v>57627.28888648274</v>
      </c>
      <c r="Y38" s="25">
        <f t="shared" si="30"/>
        <v>57426.696347545563</v>
      </c>
      <c r="Z38" s="25">
        <f t="shared" si="30"/>
        <v>57101.691573576762</v>
      </c>
      <c r="AA38" s="25">
        <f t="shared" si="30"/>
        <v>59185.723420584538</v>
      </c>
      <c r="AB38" s="25">
        <f>SUM(AB2,AB7,AB8,AB9,AB10,AB11,AB17,AB23,AB24,AB32)</f>
        <v>61251.753788953902</v>
      </c>
      <c r="AC38" s="25">
        <f>SUM(AC2,AC7,AC8,AC9,AC10,AC11,AC17,AC23,AC24,AC32)</f>
        <v>60651.280278537371</v>
      </c>
      <c r="AD38" s="25">
        <f>SUM(AD2,AD7,AD8,AD9,AD10,AD11,AD17,AD23,AD24,AD32)</f>
        <v>60506.904272693835</v>
      </c>
      <c r="AE38" s="9">
        <f>AD38/$AD$38</f>
        <v>1</v>
      </c>
      <c r="AF38" s="9">
        <f>(AD38-B38)/B38</f>
        <v>9.1712432247891842E-2</v>
      </c>
      <c r="AH38" s="10">
        <f>(AD38-AC38)/AC38</f>
        <v>-2.3804280005384594E-3</v>
      </c>
      <c r="AI38" s="11">
        <f>AD38-AC38</f>
        <v>-144.3760058435364</v>
      </c>
      <c r="AK38" s="11">
        <f>AI38/1000</f>
        <v>-0.14437600584353641</v>
      </c>
    </row>
    <row r="39" spans="1:37" customFormat="1" ht="12.75" x14ac:dyDescent="0.2"/>
    <row r="40" spans="1:37" customFormat="1" ht="12.75" x14ac:dyDescent="0.2"/>
    <row r="41" spans="1:37" customFormat="1" ht="12.75" x14ac:dyDescent="0.2"/>
    <row r="42" spans="1:37" customFormat="1" ht="12.75" x14ac:dyDescent="0.2"/>
    <row r="43" spans="1:37" customFormat="1" ht="12.75" x14ac:dyDescent="0.2"/>
    <row r="44" spans="1:37" customFormat="1" ht="12.75" x14ac:dyDescent="0.2"/>
    <row r="45" spans="1:37" customFormat="1" ht="12.75" x14ac:dyDescent="0.2"/>
    <row r="46" spans="1:37" customFormat="1" ht="12.75" x14ac:dyDescent="0.2"/>
    <row r="47" spans="1:37" x14ac:dyDescent="0.25">
      <c r="Z47"/>
      <c r="AA47"/>
      <c r="AB47"/>
      <c r="AC47"/>
      <c r="AD47"/>
      <c r="AE47"/>
      <c r="AF47"/>
      <c r="AG47" s="17"/>
    </row>
    <row r="48" spans="1:37" x14ac:dyDescent="0.25">
      <c r="Z48"/>
      <c r="AA48"/>
      <c r="AB48"/>
      <c r="AC48"/>
      <c r="AD48"/>
      <c r="AE48"/>
      <c r="AF48"/>
    </row>
    <row r="49" spans="26:35" x14ac:dyDescent="0.25">
      <c r="Z49"/>
      <c r="AA49"/>
      <c r="AB49"/>
      <c r="AC49"/>
      <c r="AD49"/>
      <c r="AE49"/>
      <c r="AF49"/>
      <c r="AI49" s="19"/>
    </row>
    <row r="50" spans="26:35" x14ac:dyDescent="0.25">
      <c r="Z50"/>
      <c r="AA50"/>
      <c r="AB50"/>
      <c r="AC50"/>
      <c r="AD50"/>
      <c r="AE50"/>
      <c r="AF50"/>
      <c r="AI50" s="19"/>
    </row>
    <row r="51" spans="26:35" x14ac:dyDescent="0.25">
      <c r="Z51"/>
      <c r="AA51"/>
      <c r="AB51"/>
      <c r="AC51"/>
      <c r="AD51"/>
      <c r="AE51"/>
      <c r="AF51"/>
      <c r="AI51" s="19"/>
    </row>
    <row r="52" spans="26:35" x14ac:dyDescent="0.25">
      <c r="Z52"/>
      <c r="AA52"/>
      <c r="AB52"/>
      <c r="AC52"/>
      <c r="AD52"/>
      <c r="AE52"/>
      <c r="AF52"/>
      <c r="AI52" s="19"/>
    </row>
    <row r="53" spans="26:35" x14ac:dyDescent="0.25">
      <c r="Z53"/>
      <c r="AA53"/>
      <c r="AB53"/>
      <c r="AC53"/>
      <c r="AD53"/>
      <c r="AE53"/>
      <c r="AF53"/>
      <c r="AI53" s="19"/>
    </row>
    <row r="54" spans="26:35" x14ac:dyDescent="0.25">
      <c r="Z54"/>
      <c r="AA54"/>
      <c r="AB54"/>
      <c r="AC54"/>
      <c r="AD54"/>
      <c r="AE54"/>
      <c r="AF54"/>
      <c r="AI54" s="19"/>
    </row>
    <row r="55" spans="26:35" x14ac:dyDescent="0.25">
      <c r="Z55"/>
      <c r="AA55"/>
      <c r="AB55"/>
      <c r="AC55"/>
      <c r="AD55"/>
      <c r="AE55"/>
      <c r="AF55"/>
      <c r="AH55" s="26"/>
      <c r="AI55" s="19"/>
    </row>
    <row r="56" spans="26:35" x14ac:dyDescent="0.25">
      <c r="Z56"/>
      <c r="AA56"/>
      <c r="AB56"/>
      <c r="AC56"/>
      <c r="AD56"/>
      <c r="AE56"/>
      <c r="AF56"/>
      <c r="AI56" s="19"/>
    </row>
    <row r="57" spans="26:35" x14ac:dyDescent="0.25">
      <c r="Z57"/>
      <c r="AA57"/>
      <c r="AB57"/>
      <c r="AC57"/>
      <c r="AD57"/>
      <c r="AE57"/>
      <c r="AF57"/>
      <c r="AI57" s="19"/>
    </row>
    <row r="58" spans="26:35" x14ac:dyDescent="0.25">
      <c r="Z58"/>
      <c r="AA58"/>
      <c r="AB58"/>
      <c r="AC58"/>
      <c r="AD58"/>
      <c r="AE58"/>
      <c r="AF58"/>
      <c r="AH58" s="19"/>
    </row>
    <row r="59" spans="26:35" x14ac:dyDescent="0.25">
      <c r="Z59"/>
      <c r="AA59"/>
      <c r="AB59"/>
      <c r="AC59"/>
      <c r="AD59"/>
      <c r="AE59"/>
      <c r="AF59"/>
      <c r="AH59" s="19"/>
    </row>
    <row r="60" spans="26:35" x14ac:dyDescent="0.25">
      <c r="AH60" s="19"/>
    </row>
    <row r="61" spans="26:35" x14ac:dyDescent="0.25">
      <c r="AH61" s="19"/>
    </row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spans="26:26" customFormat="1" ht="12.75" x14ac:dyDescent="0.2"/>
    <row r="226" spans="26:26" customFormat="1" ht="12.75" x14ac:dyDescent="0.2"/>
    <row r="227" spans="26:26" customFormat="1" ht="12.75" x14ac:dyDescent="0.2"/>
    <row r="228" spans="26:26" customFormat="1" ht="12.75" x14ac:dyDescent="0.2"/>
    <row r="229" spans="26:26" customFormat="1" ht="12.75" x14ac:dyDescent="0.2"/>
    <row r="230" spans="26:26" customFormat="1" ht="12.75" x14ac:dyDescent="0.2"/>
    <row r="237" spans="26:26" x14ac:dyDescent="0.25">
      <c r="Z237" s="2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FD9B-B742-4309-BFFC-C05A5FBDDF0F}">
  <sheetPr>
    <tabColor rgb="FFFF0000"/>
    <outlinePr summaryBelow="0"/>
  </sheetPr>
  <dimension ref="A1:AO61"/>
  <sheetViews>
    <sheetView topLeftCell="G1" zoomScale="75" zoomScaleNormal="75" workbookViewId="0">
      <pane ySplit="1" topLeftCell="A2" activePane="bottomLeft" state="frozen"/>
      <selection activeCell="AA33" sqref="AA33"/>
      <selection pane="bottomLeft" activeCell="AF41" sqref="AF41"/>
    </sheetView>
  </sheetViews>
  <sheetFormatPr defaultRowHeight="15" outlineLevelRow="1" x14ac:dyDescent="0.25"/>
  <cols>
    <col min="1" max="1" width="44.85546875" style="35" customWidth="1"/>
    <col min="2" max="29" width="9.85546875" style="35" bestFit="1" customWidth="1"/>
    <col min="30" max="30" width="9.85546875" style="35" customWidth="1"/>
    <col min="31" max="31" width="11.140625" style="35" bestFit="1" customWidth="1"/>
    <col min="32" max="32" width="13" style="35" customWidth="1"/>
    <col min="33" max="33" width="9.7109375" style="35" customWidth="1"/>
    <col min="34" max="34" width="10.28515625" style="35" bestFit="1" customWidth="1"/>
    <col min="35" max="35" width="13.85546875" style="35" bestFit="1" customWidth="1"/>
    <col min="36" max="36" width="13.5703125" style="35" customWidth="1"/>
    <col min="37" max="16384" width="9.140625" style="35"/>
  </cols>
  <sheetData>
    <row r="1" spans="1:35" ht="30" x14ac:dyDescent="0.25">
      <c r="A1" s="30" t="s">
        <v>0</v>
      </c>
      <c r="B1" s="31">
        <v>1990</v>
      </c>
      <c r="C1" s="31">
        <v>1991</v>
      </c>
      <c r="D1" s="31">
        <v>1992</v>
      </c>
      <c r="E1" s="31">
        <v>1993</v>
      </c>
      <c r="F1" s="31">
        <v>1994</v>
      </c>
      <c r="G1" s="31">
        <v>1995</v>
      </c>
      <c r="H1" s="31">
        <v>1996</v>
      </c>
      <c r="I1" s="31">
        <v>1997</v>
      </c>
      <c r="J1" s="31">
        <v>1998</v>
      </c>
      <c r="K1" s="31">
        <v>1999</v>
      </c>
      <c r="L1" s="31">
        <v>2000</v>
      </c>
      <c r="M1" s="31">
        <v>2001</v>
      </c>
      <c r="N1" s="31">
        <v>2002</v>
      </c>
      <c r="O1" s="31">
        <v>2003</v>
      </c>
      <c r="P1" s="31">
        <v>2004</v>
      </c>
      <c r="Q1" s="31">
        <v>2005</v>
      </c>
      <c r="R1" s="31">
        <v>2006</v>
      </c>
      <c r="S1" s="31">
        <v>2007</v>
      </c>
      <c r="T1" s="31">
        <v>2008</v>
      </c>
      <c r="U1" s="31">
        <v>2009</v>
      </c>
      <c r="V1" s="31">
        <v>2010</v>
      </c>
      <c r="W1" s="31">
        <v>2011</v>
      </c>
      <c r="X1" s="31">
        <v>2012</v>
      </c>
      <c r="Y1" s="31">
        <v>2013</v>
      </c>
      <c r="Z1" s="31">
        <v>2014</v>
      </c>
      <c r="AA1" s="31">
        <v>2015</v>
      </c>
      <c r="AB1" s="31">
        <v>2016</v>
      </c>
      <c r="AC1" s="31">
        <v>2017</v>
      </c>
      <c r="AD1" s="31">
        <v>2018</v>
      </c>
      <c r="AE1" s="30" t="s">
        <v>1</v>
      </c>
      <c r="AF1" s="32" t="s">
        <v>2</v>
      </c>
      <c r="AG1" s="33"/>
      <c r="AH1" s="32" t="s">
        <v>3</v>
      </c>
      <c r="AI1" s="34" t="s">
        <v>4</v>
      </c>
    </row>
    <row r="2" spans="1:35" x14ac:dyDescent="0.25">
      <c r="A2" s="36" t="s">
        <v>5</v>
      </c>
      <c r="B2" s="37">
        <f t="shared" ref="B2:AA2" si="0">SUM(B3:B6)</f>
        <v>11145.040189197591</v>
      </c>
      <c r="C2" s="37">
        <f t="shared" si="0"/>
        <v>11604.470000746902</v>
      </c>
      <c r="D2" s="37">
        <f t="shared" si="0"/>
        <v>12263.72737068616</v>
      </c>
      <c r="E2" s="37">
        <f t="shared" si="0"/>
        <v>12282.282451194445</v>
      </c>
      <c r="F2" s="37">
        <f t="shared" si="0"/>
        <v>12618.27079068013</v>
      </c>
      <c r="G2" s="37">
        <f t="shared" si="0"/>
        <v>13301.466901432177</v>
      </c>
      <c r="H2" s="37">
        <f t="shared" si="0"/>
        <v>14016.906684841884</v>
      </c>
      <c r="I2" s="37">
        <f t="shared" si="0"/>
        <v>14674.082075093669</v>
      </c>
      <c r="J2" s="37">
        <f t="shared" si="0"/>
        <v>15057.202638558107</v>
      </c>
      <c r="K2" s="37">
        <f t="shared" si="0"/>
        <v>15751.419760612771</v>
      </c>
      <c r="L2" s="37">
        <f t="shared" si="0"/>
        <v>16028.466942115803</v>
      </c>
      <c r="M2" s="37">
        <f t="shared" si="0"/>
        <v>17295.117770476943</v>
      </c>
      <c r="N2" s="37">
        <f t="shared" si="0"/>
        <v>16315.217204191813</v>
      </c>
      <c r="O2" s="37">
        <f t="shared" si="0"/>
        <v>15611.381379600143</v>
      </c>
      <c r="P2" s="37">
        <f t="shared" si="0"/>
        <v>15234.944696438852</v>
      </c>
      <c r="Q2" s="37">
        <f t="shared" si="0"/>
        <v>15719.101376689441</v>
      </c>
      <c r="R2" s="37">
        <f t="shared" si="0"/>
        <v>14959.239437252283</v>
      </c>
      <c r="S2" s="37">
        <f t="shared" si="0"/>
        <v>14458.980082664451</v>
      </c>
      <c r="T2" s="37">
        <f t="shared" si="0"/>
        <v>14559.224721220831</v>
      </c>
      <c r="U2" s="37">
        <f t="shared" si="0"/>
        <v>12973.703978622058</v>
      </c>
      <c r="V2" s="37">
        <f t="shared" si="0"/>
        <v>13229.379515364941</v>
      </c>
      <c r="W2" s="37">
        <f t="shared" si="0"/>
        <v>11842.315955305963</v>
      </c>
      <c r="X2" s="37">
        <f t="shared" si="0"/>
        <v>12675.087487437355</v>
      </c>
      <c r="Y2" s="37">
        <f t="shared" si="0"/>
        <v>11278.603379798178</v>
      </c>
      <c r="Z2" s="37">
        <f t="shared" si="0"/>
        <v>11055.229016003681</v>
      </c>
      <c r="AA2" s="37">
        <f t="shared" si="0"/>
        <v>11674.429890824002</v>
      </c>
      <c r="AB2" s="37">
        <f>SUM(AB3:AB6)</f>
        <v>12370.706124121301</v>
      </c>
      <c r="AC2" s="37">
        <f>SUM(AC3:AC6)</f>
        <v>11502.139983683297</v>
      </c>
      <c r="AD2" s="37">
        <f>SUM(AD3:AD6)</f>
        <v>10111.361422015843</v>
      </c>
      <c r="AE2" s="38">
        <f>AD2/$AD$38</f>
        <v>0.26301092506268997</v>
      </c>
      <c r="AF2" s="38">
        <f>(AD2-B2)/B2</f>
        <v>-9.2747872563406983E-2</v>
      </c>
      <c r="AH2" s="39">
        <f>(AD2-AC2)/AC2</f>
        <v>-0.12091476574275604</v>
      </c>
      <c r="AI2" s="40">
        <f>AD2-AC2</f>
        <v>-1390.7785616674537</v>
      </c>
    </row>
    <row r="3" spans="1:35" outlineLevel="1" x14ac:dyDescent="0.25">
      <c r="A3" s="41" t="s">
        <v>6</v>
      </c>
      <c r="B3" s="42">
        <v>10876.49</v>
      </c>
      <c r="C3" s="42">
        <v>11361.810000000001</v>
      </c>
      <c r="D3" s="42">
        <v>12027.130000000001</v>
      </c>
      <c r="E3" s="42">
        <v>12047.519999999999</v>
      </c>
      <c r="F3" s="42">
        <v>12368.4</v>
      </c>
      <c r="G3" s="42">
        <v>13051.270999999999</v>
      </c>
      <c r="H3" s="42">
        <v>13765.810000000001</v>
      </c>
      <c r="I3" s="42">
        <v>14404.19</v>
      </c>
      <c r="J3" s="42">
        <v>14730.09</v>
      </c>
      <c r="K3" s="42">
        <v>15411.99</v>
      </c>
      <c r="L3" s="42">
        <v>15667.305</v>
      </c>
      <c r="M3" s="42">
        <v>16799.705999999998</v>
      </c>
      <c r="N3" s="42">
        <v>15830.458000000001</v>
      </c>
      <c r="O3" s="42">
        <v>15108.59</v>
      </c>
      <c r="P3" s="42">
        <v>14736.822</v>
      </c>
      <c r="Q3" s="42">
        <v>15136.447757829999</v>
      </c>
      <c r="R3" s="42">
        <v>14410.774854998932</v>
      </c>
      <c r="S3" s="42">
        <v>13932.81325075683</v>
      </c>
      <c r="T3" s="42">
        <v>14005.000329140019</v>
      </c>
      <c r="U3" s="42">
        <v>12466.315535650141</v>
      </c>
      <c r="V3" s="42">
        <v>12745.138537904344</v>
      </c>
      <c r="W3" s="42">
        <v>11420.055852942522</v>
      </c>
      <c r="X3" s="42">
        <v>12215.909193491123</v>
      </c>
      <c r="Y3" s="42">
        <v>10822.82185098144</v>
      </c>
      <c r="Z3" s="42">
        <v>10641.584056694865</v>
      </c>
      <c r="AA3" s="42">
        <v>11200.215329418537</v>
      </c>
      <c r="AB3" s="42">
        <v>11930.202808689046</v>
      </c>
      <c r="AC3" s="42">
        <v>11057.490140082906</v>
      </c>
      <c r="AD3" s="42">
        <v>9670.2702175802806</v>
      </c>
      <c r="AE3" s="43">
        <f>AD3/$AD$38</f>
        <v>0.25153751402794872</v>
      </c>
      <c r="AF3" s="43">
        <f>(AD3-B3)/B3</f>
        <v>-0.11090156681242931</v>
      </c>
      <c r="AH3" s="44">
        <f>(AD3-AC3)/AC3</f>
        <v>-0.12545522581783863</v>
      </c>
      <c r="AI3" s="45">
        <f>AD3-AC3</f>
        <v>-1387.2199225026252</v>
      </c>
    </row>
    <row r="4" spans="1:35" outlineLevel="1" x14ac:dyDescent="0.25">
      <c r="A4" s="41" t="s">
        <v>7</v>
      </c>
      <c r="B4" s="42">
        <v>168.38152075404003</v>
      </c>
      <c r="C4" s="42">
        <v>166.39219078560001</v>
      </c>
      <c r="D4" s="42">
        <v>171.56288920428003</v>
      </c>
      <c r="E4" s="42">
        <v>172.39000452336003</v>
      </c>
      <c r="F4" s="42">
        <v>177.99303023531999</v>
      </c>
      <c r="G4" s="42">
        <v>180.99686287439999</v>
      </c>
      <c r="H4" s="42">
        <v>179.11615901328003</v>
      </c>
      <c r="I4" s="42">
        <v>218.39591609712005</v>
      </c>
      <c r="J4" s="42">
        <v>247.44679701228003</v>
      </c>
      <c r="K4" s="42">
        <v>223.50005276940004</v>
      </c>
      <c r="L4" s="42">
        <v>274.3108398558</v>
      </c>
      <c r="M4" s="42">
        <v>320.94423886860005</v>
      </c>
      <c r="N4" s="42">
        <v>339.71268389234399</v>
      </c>
      <c r="O4" s="42">
        <v>337.39235146116005</v>
      </c>
      <c r="P4" s="42">
        <v>336.45575132208</v>
      </c>
      <c r="Q4" s="42">
        <v>411.21800000000002</v>
      </c>
      <c r="R4" s="42">
        <v>376.5308176376102</v>
      </c>
      <c r="S4" s="42">
        <v>360.19567000000001</v>
      </c>
      <c r="T4" s="42">
        <v>366.88738999999998</v>
      </c>
      <c r="U4" s="42">
        <v>314.90624917837295</v>
      </c>
      <c r="V4" s="42">
        <v>310.11213604709911</v>
      </c>
      <c r="W4" s="42">
        <v>285.17234600815999</v>
      </c>
      <c r="X4" s="42">
        <v>313.29541118269913</v>
      </c>
      <c r="Y4" s="42">
        <v>294.25747651457567</v>
      </c>
      <c r="Z4" s="42">
        <v>279.18488377122759</v>
      </c>
      <c r="AA4" s="42">
        <v>358.37596659407865</v>
      </c>
      <c r="AB4" s="42">
        <v>313.25275922727405</v>
      </c>
      <c r="AC4" s="42">
        <v>310.86031125936626</v>
      </c>
      <c r="AD4" s="42">
        <v>321.84914255165779</v>
      </c>
      <c r="AE4" s="43">
        <f t="shared" ref="AE4" si="1">AD4/$AD$38</f>
        <v>8.3717550169687179E-3</v>
      </c>
      <c r="AF4" s="43">
        <f t="shared" ref="AF4:AF6" si="2">(AD4-B4)/B4</f>
        <v>0.91142793526489496</v>
      </c>
      <c r="AH4" s="44">
        <f t="shared" ref="AH4:AH6" si="3">(AD4-AC4)/AC4</f>
        <v>3.5349740363358917E-2</v>
      </c>
      <c r="AI4" s="45">
        <f t="shared" ref="AI4:AI6" si="4">AD4-AC4</f>
        <v>10.988831292291536</v>
      </c>
    </row>
    <row r="5" spans="1:35" outlineLevel="1" x14ac:dyDescent="0.25">
      <c r="A5" s="41" t="s">
        <v>8</v>
      </c>
      <c r="B5" s="42">
        <v>100.13426594215507</v>
      </c>
      <c r="C5" s="42">
        <v>76.228674882093415</v>
      </c>
      <c r="D5" s="42">
        <v>64.994420966561947</v>
      </c>
      <c r="E5" s="42">
        <v>62.326645745399738</v>
      </c>
      <c r="F5" s="42">
        <v>71.831424423142963</v>
      </c>
      <c r="G5" s="42">
        <v>69.151185277439168</v>
      </c>
      <c r="H5" s="42">
        <v>71.92811258959226</v>
      </c>
      <c r="I5" s="42">
        <v>51.443543650729268</v>
      </c>
      <c r="J5" s="42">
        <v>79.607856453791257</v>
      </c>
      <c r="K5" s="42">
        <v>77.602415435076225</v>
      </c>
      <c r="L5" s="42">
        <v>86.778921820303381</v>
      </c>
      <c r="M5" s="42">
        <v>118.34729150779896</v>
      </c>
      <c r="N5" s="42">
        <v>144.97432077428275</v>
      </c>
      <c r="O5" s="42">
        <v>165.32225426241661</v>
      </c>
      <c r="P5" s="42">
        <v>161.58598964806058</v>
      </c>
      <c r="Q5" s="42">
        <v>171.35406317316358</v>
      </c>
      <c r="R5" s="42">
        <v>171.84597470340819</v>
      </c>
      <c r="S5" s="42">
        <v>165.88404123771215</v>
      </c>
      <c r="T5" s="42">
        <v>187.24358495801121</v>
      </c>
      <c r="U5" s="42">
        <v>192.39467487176469</v>
      </c>
      <c r="V5" s="42">
        <v>174.03347294705799</v>
      </c>
      <c r="W5" s="42">
        <v>136.99781791262362</v>
      </c>
      <c r="X5" s="42">
        <v>145.78628717532376</v>
      </c>
      <c r="Y5" s="42">
        <v>161.42726374180808</v>
      </c>
      <c r="Z5" s="42">
        <v>134.36401011618662</v>
      </c>
      <c r="AA5" s="42">
        <v>115.38187975304847</v>
      </c>
      <c r="AB5" s="42">
        <v>125.80027444045098</v>
      </c>
      <c r="AC5" s="42">
        <v>128.94301868448929</v>
      </c>
      <c r="AD5" s="42">
        <v>118.94766451143931</v>
      </c>
      <c r="AE5" s="43">
        <f>AD5/$AD$38</f>
        <v>3.0939983224299718E-3</v>
      </c>
      <c r="AF5" s="43">
        <f t="shared" si="2"/>
        <v>0.18788172452527141</v>
      </c>
      <c r="AH5" s="44">
        <f t="shared" si="3"/>
        <v>-7.7517606420457782E-2</v>
      </c>
      <c r="AI5" s="45">
        <f t="shared" si="4"/>
        <v>-9.9953541730499751</v>
      </c>
    </row>
    <row r="6" spans="1:35" outlineLevel="1" x14ac:dyDescent="0.25">
      <c r="A6" s="41" t="s">
        <v>9</v>
      </c>
      <c r="B6" s="42">
        <v>3.4402501396020892E-2</v>
      </c>
      <c r="C6" s="42">
        <v>3.9135079206710402E-2</v>
      </c>
      <c r="D6" s="42">
        <v>4.0060515316228236E-2</v>
      </c>
      <c r="E6" s="42">
        <v>4.580092568806602E-2</v>
      </c>
      <c r="F6" s="42">
        <v>4.6336021667807308E-2</v>
      </c>
      <c r="G6" s="42">
        <v>4.7853280338834576E-2</v>
      </c>
      <c r="H6" s="42">
        <v>5.2413239010308137E-2</v>
      </c>
      <c r="I6" s="42">
        <v>5.2615345817646243E-2</v>
      </c>
      <c r="J6" s="42">
        <v>5.7985092034696546E-2</v>
      </c>
      <c r="K6" s="42">
        <v>38.327292408294987</v>
      </c>
      <c r="L6" s="42">
        <v>7.2180439699435509E-2</v>
      </c>
      <c r="M6" s="42">
        <v>56.120240100545345</v>
      </c>
      <c r="N6" s="42">
        <v>7.2199525186752697E-2</v>
      </c>
      <c r="O6" s="42">
        <v>7.677387656641052E-2</v>
      </c>
      <c r="P6" s="42">
        <v>8.0955468711847917E-2</v>
      </c>
      <c r="Q6" s="42">
        <v>8.1555686277549666E-2</v>
      </c>
      <c r="R6" s="42">
        <v>8.7789912330971193E-2</v>
      </c>
      <c r="S6" s="42">
        <v>8.7120669910374052E-2</v>
      </c>
      <c r="T6" s="42">
        <v>9.3417122802503888E-2</v>
      </c>
      <c r="U6" s="42">
        <v>8.7518921779106279E-2</v>
      </c>
      <c r="V6" s="42">
        <v>9.5368466439788149E-2</v>
      </c>
      <c r="W6" s="42">
        <v>8.9938442659527801E-2</v>
      </c>
      <c r="X6" s="42">
        <v>9.6595588209460806E-2</v>
      </c>
      <c r="Y6" s="42">
        <v>9.6788560352562752E-2</v>
      </c>
      <c r="Z6" s="42">
        <v>9.6065421400960291E-2</v>
      </c>
      <c r="AA6" s="42">
        <v>0.45671505833664378</v>
      </c>
      <c r="AB6" s="42">
        <v>1.4502817645296193</v>
      </c>
      <c r="AC6" s="42">
        <v>4.8465136565350306</v>
      </c>
      <c r="AD6" s="42">
        <v>0.29439737246563469</v>
      </c>
      <c r="AE6" s="43">
        <f>AD6/$AD$38</f>
        <v>7.6576953425501384E-6</v>
      </c>
      <c r="AF6" s="43">
        <f>(AD6-B6)/B6</f>
        <v>7.5574408987506256</v>
      </c>
      <c r="AH6" s="44">
        <f t="shared" si="3"/>
        <v>-0.93925584588652311</v>
      </c>
      <c r="AI6" s="45">
        <f t="shared" si="4"/>
        <v>-4.5521162840693963</v>
      </c>
    </row>
    <row r="7" spans="1:35" x14ac:dyDescent="0.25">
      <c r="A7" s="46" t="s">
        <v>10</v>
      </c>
      <c r="B7" s="37">
        <v>7051.8632039831955</v>
      </c>
      <c r="C7" s="37">
        <v>7104.8789509065882</v>
      </c>
      <c r="D7" s="37">
        <v>6326.1434522019827</v>
      </c>
      <c r="E7" s="37">
        <v>6285.6122983700698</v>
      </c>
      <c r="F7" s="37">
        <v>6159.4391799232162</v>
      </c>
      <c r="G7" s="37">
        <v>6145.9059727124513</v>
      </c>
      <c r="H7" s="37">
        <v>6270.470182994557</v>
      </c>
      <c r="I7" s="37">
        <v>5967.2111270519363</v>
      </c>
      <c r="J7" s="37">
        <v>6459.6381192947365</v>
      </c>
      <c r="K7" s="37">
        <v>6158.0972285341177</v>
      </c>
      <c r="L7" s="37">
        <v>6243.3478709217761</v>
      </c>
      <c r="M7" s="37">
        <v>6522.5025959238046</v>
      </c>
      <c r="N7" s="37">
        <v>6451.9178512880517</v>
      </c>
      <c r="O7" s="37">
        <v>6616.0234514186413</v>
      </c>
      <c r="P7" s="37">
        <v>6798.8327034107842</v>
      </c>
      <c r="Q7" s="37">
        <v>7069.4407269603926</v>
      </c>
      <c r="R7" s="37">
        <v>6960.5961285329759</v>
      </c>
      <c r="S7" s="37">
        <v>6737.5883012110735</v>
      </c>
      <c r="T7" s="37">
        <v>7319.3530397385402</v>
      </c>
      <c r="U7" s="37">
        <v>7253.478230441835</v>
      </c>
      <c r="V7" s="37">
        <v>7595.5252520686108</v>
      </c>
      <c r="W7" s="37">
        <v>6423.1598752650525</v>
      </c>
      <c r="X7" s="37">
        <v>6050.6619628496692</v>
      </c>
      <c r="Y7" s="37">
        <v>6201.8947291257082</v>
      </c>
      <c r="Z7" s="37">
        <v>5578.5749980995879</v>
      </c>
      <c r="AA7" s="37">
        <v>5874.0109459243531</v>
      </c>
      <c r="AB7" s="37">
        <v>5888.7558827119192</v>
      </c>
      <c r="AC7" s="37">
        <v>5598.5845803381753</v>
      </c>
      <c r="AD7" s="37">
        <v>6047.5940193601036</v>
      </c>
      <c r="AE7" s="38">
        <f>AD7/$AD$38</f>
        <v>0.15730654172565289</v>
      </c>
      <c r="AF7" s="38">
        <f>(AD7-B7)/B7</f>
        <v>-0.14241189251314992</v>
      </c>
      <c r="AH7" s="39">
        <f>(AD7-AC7)/AC7</f>
        <v>8.0200527933223881E-2</v>
      </c>
      <c r="AI7" s="40">
        <f>AD7-AC7</f>
        <v>449.0094390219283</v>
      </c>
    </row>
    <row r="8" spans="1:35" x14ac:dyDescent="0.25">
      <c r="A8" s="46" t="s">
        <v>11</v>
      </c>
      <c r="B8" s="37">
        <v>3942.6297033348628</v>
      </c>
      <c r="C8" s="37">
        <v>4055.1313988456527</v>
      </c>
      <c r="D8" s="37">
        <v>3752.2842241119711</v>
      </c>
      <c r="E8" s="37">
        <v>3969.3858797618473</v>
      </c>
      <c r="F8" s="37">
        <v>4225.4448848174252</v>
      </c>
      <c r="G8" s="37">
        <v>4329.8344788193008</v>
      </c>
      <c r="H8" s="37">
        <v>4163.9805943325882</v>
      </c>
      <c r="I8" s="37">
        <v>4531.2905212710566</v>
      </c>
      <c r="J8" s="37">
        <v>4569.0577717315864</v>
      </c>
      <c r="K8" s="37">
        <v>4789.5050931301503</v>
      </c>
      <c r="L8" s="37">
        <v>5617.8612959928814</v>
      </c>
      <c r="M8" s="37">
        <v>5573.7550119651214</v>
      </c>
      <c r="N8" s="37">
        <v>5298.3755689053824</v>
      </c>
      <c r="O8" s="37">
        <v>5488.053035757086</v>
      </c>
      <c r="P8" s="37">
        <v>5666.086634889175</v>
      </c>
      <c r="Q8" s="37">
        <v>5838.6462319301727</v>
      </c>
      <c r="R8" s="37">
        <v>5722.2275857711174</v>
      </c>
      <c r="S8" s="37">
        <v>5759.4898711157193</v>
      </c>
      <c r="T8" s="37">
        <v>5601.9879933775792</v>
      </c>
      <c r="U8" s="37">
        <v>4463.4717297957131</v>
      </c>
      <c r="V8" s="37">
        <v>4452.299265346689</v>
      </c>
      <c r="W8" s="37">
        <v>4121.0663255826003</v>
      </c>
      <c r="X8" s="37">
        <v>4156.106901346584</v>
      </c>
      <c r="Y8" s="37">
        <v>4218.4913553079696</v>
      </c>
      <c r="Z8" s="37">
        <v>4299.3983187148351</v>
      </c>
      <c r="AA8" s="37">
        <v>4445.4277842835672</v>
      </c>
      <c r="AB8" s="37">
        <v>4502.1272917823926</v>
      </c>
      <c r="AC8" s="37">
        <v>4539.2248233100918</v>
      </c>
      <c r="AD8" s="37">
        <v>4714.9327076829777</v>
      </c>
      <c r="AE8" s="38">
        <f t="shared" ref="AE8:AE10" si="5">AD8/$AD$38</f>
        <v>0.12264212120397198</v>
      </c>
      <c r="AF8" s="38">
        <f t="shared" ref="AF8:AF11" si="6">(AD8-B8)/B8</f>
        <v>0.19588524981051719</v>
      </c>
      <c r="AH8" s="39">
        <f t="shared" ref="AH8:AH11" si="7">(AD8-AC8)/AC8</f>
        <v>3.8708786458555779E-2</v>
      </c>
      <c r="AI8" s="40">
        <f t="shared" ref="AI8:AI11" si="8">AD8-AC8</f>
        <v>175.70788437288593</v>
      </c>
    </row>
    <row r="9" spans="1:35" x14ac:dyDescent="0.25">
      <c r="A9" s="46" t="s">
        <v>12</v>
      </c>
      <c r="B9" s="37">
        <v>1077.5670665370719</v>
      </c>
      <c r="C9" s="37">
        <v>1123.5127707093061</v>
      </c>
      <c r="D9" s="37">
        <v>1147.3242252454802</v>
      </c>
      <c r="E9" s="37">
        <v>1162.4875230343407</v>
      </c>
      <c r="F9" s="37">
        <v>1314.1904499972527</v>
      </c>
      <c r="G9" s="37">
        <v>1159.4216245585703</v>
      </c>
      <c r="H9" s="37">
        <v>1218.2873041330799</v>
      </c>
      <c r="I9" s="37">
        <v>1278.5727690747967</v>
      </c>
      <c r="J9" s="37">
        <v>1272.5364641964218</v>
      </c>
      <c r="K9" s="37">
        <v>1361.147183861196</v>
      </c>
      <c r="L9" s="37">
        <v>1367.7936549987055</v>
      </c>
      <c r="M9" s="37">
        <v>1395.5471177976603</v>
      </c>
      <c r="N9" s="37">
        <v>1375.6218726516593</v>
      </c>
      <c r="O9" s="37">
        <v>1461.1953645103272</v>
      </c>
      <c r="P9" s="37">
        <v>1342.2998795653161</v>
      </c>
      <c r="Q9" s="37">
        <v>1467.9340622215548</v>
      </c>
      <c r="R9" s="37">
        <v>1372.4826186421574</v>
      </c>
      <c r="S9" s="37">
        <v>1405.611654305771</v>
      </c>
      <c r="T9" s="37">
        <v>1536.0455566396363</v>
      </c>
      <c r="U9" s="37">
        <v>1283.6295282237352</v>
      </c>
      <c r="V9" s="37">
        <v>1283.4068574101091</v>
      </c>
      <c r="W9" s="37">
        <v>1180.7268056005323</v>
      </c>
      <c r="X9" s="37">
        <v>1169.42776958378</v>
      </c>
      <c r="Y9" s="37">
        <v>1049.5551690537818</v>
      </c>
      <c r="Z9" s="37">
        <v>939.88809516387209</v>
      </c>
      <c r="AA9" s="37">
        <v>957.26055670860092</v>
      </c>
      <c r="AB9" s="37">
        <v>991.49813156192363</v>
      </c>
      <c r="AC9" s="37">
        <v>1059.96859659458</v>
      </c>
      <c r="AD9" s="37">
        <v>1117.250226772994</v>
      </c>
      <c r="AE9" s="38">
        <f t="shared" si="5"/>
        <v>2.9061271119263613E-2</v>
      </c>
      <c r="AF9" s="38">
        <f t="shared" si="6"/>
        <v>3.6826626822820431E-2</v>
      </c>
      <c r="AH9" s="39">
        <f t="shared" si="7"/>
        <v>5.4040874760295544E-2</v>
      </c>
      <c r="AI9" s="40">
        <f t="shared" si="8"/>
        <v>57.281630178413934</v>
      </c>
    </row>
    <row r="10" spans="1:35" x14ac:dyDescent="0.25">
      <c r="A10" s="46" t="s">
        <v>13</v>
      </c>
      <c r="B10" s="37">
        <v>1154.2831706348852</v>
      </c>
      <c r="C10" s="37">
        <v>1138.374569850334</v>
      </c>
      <c r="D10" s="37">
        <v>1056.9205573410823</v>
      </c>
      <c r="E10" s="37">
        <v>1041.435524611712</v>
      </c>
      <c r="F10" s="37">
        <v>1073.7167165275598</v>
      </c>
      <c r="G10" s="37">
        <v>931.62681540862559</v>
      </c>
      <c r="H10" s="37">
        <v>974.92310583846324</v>
      </c>
      <c r="I10" s="37">
        <v>950.64642948712185</v>
      </c>
      <c r="J10" s="37">
        <v>901.80493445999889</v>
      </c>
      <c r="K10" s="37">
        <v>950.22546815026465</v>
      </c>
      <c r="L10" s="37">
        <v>984.90613157554162</v>
      </c>
      <c r="M10" s="37">
        <v>1014.8578166844724</v>
      </c>
      <c r="N10" s="37">
        <v>977.12821775096359</v>
      </c>
      <c r="O10" s="37">
        <v>958.96168480430356</v>
      </c>
      <c r="P10" s="37">
        <v>867.495617688876</v>
      </c>
      <c r="Q10" s="37">
        <v>948.14235323389551</v>
      </c>
      <c r="R10" s="37">
        <v>908.63849802496964</v>
      </c>
      <c r="S10" s="37">
        <v>954.61806475970582</v>
      </c>
      <c r="T10" s="37">
        <v>1048.482035286502</v>
      </c>
      <c r="U10" s="37">
        <v>991.55653627316508</v>
      </c>
      <c r="V10" s="37">
        <v>1010.2951548057496</v>
      </c>
      <c r="W10" s="37">
        <v>899.09507936809462</v>
      </c>
      <c r="X10" s="37">
        <v>912.98265411503917</v>
      </c>
      <c r="Y10" s="37">
        <v>852.29419518533359</v>
      </c>
      <c r="Z10" s="37">
        <v>795.16043603208641</v>
      </c>
      <c r="AA10" s="37">
        <v>829.09998476802321</v>
      </c>
      <c r="AB10" s="37">
        <v>846.21069443708723</v>
      </c>
      <c r="AC10" s="37">
        <v>902.42495640590982</v>
      </c>
      <c r="AD10" s="37">
        <v>976.24735923941785</v>
      </c>
      <c r="AE10" s="38">
        <f t="shared" si="5"/>
        <v>2.5393585524942891E-2</v>
      </c>
      <c r="AF10" s="38">
        <f t="shared" si="6"/>
        <v>-0.15423928540649443</v>
      </c>
      <c r="AH10" s="39">
        <f t="shared" si="7"/>
        <v>8.1804478377371898E-2</v>
      </c>
      <c r="AI10" s="40">
        <f t="shared" si="8"/>
        <v>73.822402833508022</v>
      </c>
    </row>
    <row r="11" spans="1:35" x14ac:dyDescent="0.25">
      <c r="A11" s="46" t="s">
        <v>14</v>
      </c>
      <c r="B11" s="37">
        <f t="shared" ref="B11:AA11" si="9">SUM(B12:B16)</f>
        <v>5030.5384988171045</v>
      </c>
      <c r="C11" s="37">
        <f t="shared" si="9"/>
        <v>5208.1701255313055</v>
      </c>
      <c r="D11" s="37">
        <f t="shared" si="9"/>
        <v>5622.4427890542247</v>
      </c>
      <c r="E11" s="37">
        <f t="shared" si="9"/>
        <v>5584.2936153759138</v>
      </c>
      <c r="F11" s="37">
        <f t="shared" si="9"/>
        <v>5806.45120711243</v>
      </c>
      <c r="G11" s="37">
        <f t="shared" si="9"/>
        <v>6059.691886323887</v>
      </c>
      <c r="H11" s="37">
        <f t="shared" si="9"/>
        <v>7028.3270813624958</v>
      </c>
      <c r="I11" s="37">
        <f t="shared" si="9"/>
        <v>7349.1206593540546</v>
      </c>
      <c r="J11" s="37">
        <f t="shared" si="9"/>
        <v>8621.5547678074963</v>
      </c>
      <c r="K11" s="37">
        <f t="shared" si="9"/>
        <v>9534.4468592331796</v>
      </c>
      <c r="L11" s="37">
        <f t="shared" si="9"/>
        <v>10562.801631938359</v>
      </c>
      <c r="M11" s="37">
        <f t="shared" si="9"/>
        <v>11080.101651920069</v>
      </c>
      <c r="N11" s="37">
        <f t="shared" si="9"/>
        <v>11280.464897471718</v>
      </c>
      <c r="O11" s="37">
        <f t="shared" si="9"/>
        <v>11490.097015837915</v>
      </c>
      <c r="P11" s="37">
        <f t="shared" si="9"/>
        <v>12210.758531191641</v>
      </c>
      <c r="Q11" s="37">
        <f t="shared" si="9"/>
        <v>12923.072095262236</v>
      </c>
      <c r="R11" s="37">
        <f t="shared" si="9"/>
        <v>13607.329500111513</v>
      </c>
      <c r="S11" s="37">
        <f t="shared" si="9"/>
        <v>14202.874093166369</v>
      </c>
      <c r="T11" s="37">
        <f t="shared" si="9"/>
        <v>13514.066287365396</v>
      </c>
      <c r="U11" s="37">
        <f t="shared" si="9"/>
        <v>12305.833954970682</v>
      </c>
      <c r="V11" s="37">
        <f t="shared" si="9"/>
        <v>11399.692999808643</v>
      </c>
      <c r="W11" s="37">
        <f t="shared" si="9"/>
        <v>11091.19609415696</v>
      </c>
      <c r="X11" s="37">
        <f t="shared" si="9"/>
        <v>10708.49220649864</v>
      </c>
      <c r="Y11" s="37">
        <f t="shared" si="9"/>
        <v>10936.642364271547</v>
      </c>
      <c r="Z11" s="37">
        <f t="shared" si="9"/>
        <v>11213.817772539707</v>
      </c>
      <c r="AA11" s="37">
        <f t="shared" si="9"/>
        <v>11673.528557850428</v>
      </c>
      <c r="AB11" s="37">
        <f>SUM(AB12:AB16)</f>
        <v>12150.800341596841</v>
      </c>
      <c r="AC11" s="37">
        <f>SUM(AC12:AC16)</f>
        <v>11865.165099312977</v>
      </c>
      <c r="AD11" s="37">
        <f>SUM(AD12:AD16)</f>
        <v>12062.261462300065</v>
      </c>
      <c r="AE11" s="38">
        <f>AD11/$AD$38</f>
        <v>0.31375661625940487</v>
      </c>
      <c r="AF11" s="38">
        <f t="shared" si="6"/>
        <v>1.3978072059554698</v>
      </c>
      <c r="AH11" s="39">
        <f t="shared" si="7"/>
        <v>1.6611346014772262E-2</v>
      </c>
      <c r="AI11" s="40">
        <f t="shared" si="8"/>
        <v>197.09636298708756</v>
      </c>
    </row>
    <row r="12" spans="1:35" outlineLevel="1" x14ac:dyDescent="0.25">
      <c r="A12" s="41" t="s">
        <v>15</v>
      </c>
      <c r="B12" s="42">
        <v>47.979923460044674</v>
      </c>
      <c r="C12" s="42">
        <v>43.509392667926846</v>
      </c>
      <c r="D12" s="42">
        <v>43.127605005621383</v>
      </c>
      <c r="E12" s="42">
        <v>37.097190695044915</v>
      </c>
      <c r="F12" s="42">
        <v>38.556403548683988</v>
      </c>
      <c r="G12" s="42">
        <v>45.337230769982888</v>
      </c>
      <c r="H12" s="42">
        <v>48.511638671745729</v>
      </c>
      <c r="I12" s="42">
        <v>50.964872000030802</v>
      </c>
      <c r="J12" s="42">
        <v>56.341867276519253</v>
      </c>
      <c r="K12" s="42">
        <v>63.806480473214947</v>
      </c>
      <c r="L12" s="42">
        <v>69.038871728204228</v>
      </c>
      <c r="M12" s="42">
        <v>68.591569601119829</v>
      </c>
      <c r="N12" s="42">
        <v>67.980453956672392</v>
      </c>
      <c r="O12" s="42">
        <v>70.557296993293136</v>
      </c>
      <c r="P12" s="42">
        <v>67.339883385228248</v>
      </c>
      <c r="Q12" s="42">
        <v>79.512757802768689</v>
      </c>
      <c r="R12" s="42">
        <v>91.238410516128013</v>
      </c>
      <c r="S12" s="42">
        <v>84.280838892705887</v>
      </c>
      <c r="T12" s="42">
        <v>79.828406583200788</v>
      </c>
      <c r="U12" s="42">
        <v>65.048991629479517</v>
      </c>
      <c r="V12" s="42">
        <v>49.080949103287146</v>
      </c>
      <c r="W12" s="42">
        <v>24.439024749399994</v>
      </c>
      <c r="X12" s="42">
        <v>14.861038464173193</v>
      </c>
      <c r="Y12" s="42">
        <v>15.238729474748023</v>
      </c>
      <c r="Z12" s="42">
        <v>14.564613180007548</v>
      </c>
      <c r="AA12" s="42">
        <v>15.416883824620033</v>
      </c>
      <c r="AB12" s="42">
        <v>16.639384778754494</v>
      </c>
      <c r="AC12" s="42">
        <v>17.30249170662993</v>
      </c>
      <c r="AD12" s="42">
        <v>16.630671601039797</v>
      </c>
      <c r="AE12" s="43">
        <f>AD12/$AD$38</f>
        <v>4.3258747656665757E-4</v>
      </c>
      <c r="AF12" s="43">
        <f>(AD12-B12)/B12</f>
        <v>-0.65338269839281826</v>
      </c>
      <c r="AH12" s="44">
        <f>(AD12-AC12)/AC12</f>
        <v>-3.8827939754636956E-2</v>
      </c>
      <c r="AI12" s="45">
        <f>AD12-AC12</f>
        <v>-0.6718201055901325</v>
      </c>
    </row>
    <row r="13" spans="1:35" outlineLevel="1" x14ac:dyDescent="0.25">
      <c r="A13" s="41" t="s">
        <v>16</v>
      </c>
      <c r="B13" s="42">
        <v>4690.4238136343702</v>
      </c>
      <c r="C13" s="42">
        <v>4878.7800084401078</v>
      </c>
      <c r="D13" s="42">
        <v>5297.347896468842</v>
      </c>
      <c r="E13" s="42">
        <v>5276.1888547046792</v>
      </c>
      <c r="F13" s="42">
        <v>5499.0317473273217</v>
      </c>
      <c r="G13" s="42">
        <v>5686.1101745348342</v>
      </c>
      <c r="H13" s="42">
        <v>6609.5297514207523</v>
      </c>
      <c r="I13" s="42">
        <v>6958.561451928279</v>
      </c>
      <c r="J13" s="42">
        <v>8248.0573232806873</v>
      </c>
      <c r="K13" s="42">
        <v>9118.489662753529</v>
      </c>
      <c r="L13" s="42">
        <v>10156.922061070845</v>
      </c>
      <c r="M13" s="42">
        <v>10618.487563589209</v>
      </c>
      <c r="N13" s="42">
        <v>10826.15792373301</v>
      </c>
      <c r="O13" s="42">
        <v>11006.037572329036</v>
      </c>
      <c r="P13" s="42">
        <v>11660.325272428521</v>
      </c>
      <c r="Q13" s="42">
        <v>12358.894418212592</v>
      </c>
      <c r="R13" s="42">
        <v>12993.853848519606</v>
      </c>
      <c r="S13" s="42">
        <v>13659.870475066877</v>
      </c>
      <c r="T13" s="42">
        <v>12946.158613370104</v>
      </c>
      <c r="U13" s="42">
        <v>11770.226413154915</v>
      </c>
      <c r="V13" s="42">
        <v>10867.37459424868</v>
      </c>
      <c r="W13" s="42">
        <v>10621.089565832854</v>
      </c>
      <c r="X13" s="42">
        <v>10254.521248300725</v>
      </c>
      <c r="Y13" s="42">
        <v>10480.666746494264</v>
      </c>
      <c r="Z13" s="42">
        <v>10723.292866085079</v>
      </c>
      <c r="AA13" s="42">
        <v>11191.78962807624</v>
      </c>
      <c r="AB13" s="42">
        <v>11623.549903682095</v>
      </c>
      <c r="AC13" s="42">
        <v>11372.847968522166</v>
      </c>
      <c r="AD13" s="42">
        <v>11531.755091156107</v>
      </c>
      <c r="AE13" s="43">
        <f t="shared" ref="AE13:AE16" si="10">AD13/$AD$38</f>
        <v>0.29995738927079962</v>
      </c>
      <c r="AF13" s="43">
        <f t="shared" ref="AF13:AF16" si="11">(AD13-B13)/B13</f>
        <v>1.458574224707583</v>
      </c>
      <c r="AH13" s="44">
        <f t="shared" ref="AH13:AH16" si="12">(AD13-AC13)/AC13</f>
        <v>1.3972500386338075E-2</v>
      </c>
      <c r="AI13" s="45">
        <f t="shared" ref="AI13:AI16" si="13">AD13-AC13</f>
        <v>158.90712263394016</v>
      </c>
    </row>
    <row r="14" spans="1:35" outlineLevel="1" x14ac:dyDescent="0.25">
      <c r="A14" s="41" t="s">
        <v>17</v>
      </c>
      <c r="B14" s="42">
        <v>133.19131896000002</v>
      </c>
      <c r="C14" s="42">
        <v>129.35516346</v>
      </c>
      <c r="D14" s="42">
        <v>116.00534232</v>
      </c>
      <c r="E14" s="42">
        <v>127.3603626</v>
      </c>
      <c r="F14" s="42">
        <v>119.99494404000001</v>
      </c>
      <c r="G14" s="42">
        <v>111.40195571999999</v>
      </c>
      <c r="H14" s="42">
        <v>129.81550211999999</v>
      </c>
      <c r="I14" s="42">
        <v>125.21211552000001</v>
      </c>
      <c r="J14" s="42">
        <v>128.89482480000001</v>
      </c>
      <c r="K14" s="42">
        <v>123.98454575999999</v>
      </c>
      <c r="L14" s="42">
        <v>123.15593617200001</v>
      </c>
      <c r="M14" s="42">
        <v>134.41888871999998</v>
      </c>
      <c r="N14" s="42">
        <v>117.53980451999999</v>
      </c>
      <c r="O14" s="42">
        <v>129.81550211999999</v>
      </c>
      <c r="P14" s="42">
        <v>136.87402824</v>
      </c>
      <c r="Q14" s="42">
        <v>122.19927298720815</v>
      </c>
      <c r="R14" s="42">
        <v>122.19927298720815</v>
      </c>
      <c r="S14" s="42">
        <v>132.15247091447389</v>
      </c>
      <c r="T14" s="42">
        <v>140.05431636034922</v>
      </c>
      <c r="U14" s="42">
        <v>122.89373279844358</v>
      </c>
      <c r="V14" s="42">
        <v>121.95466764246405</v>
      </c>
      <c r="W14" s="42">
        <v>122.0154611093506</v>
      </c>
      <c r="X14" s="42">
        <v>118.03822578507774</v>
      </c>
      <c r="Y14" s="42">
        <v>117.55016657227962</v>
      </c>
      <c r="Z14" s="42">
        <v>107.83625895194317</v>
      </c>
      <c r="AA14" s="42">
        <v>109.89925966332116</v>
      </c>
      <c r="AB14" s="42">
        <v>111.92605019640757</v>
      </c>
      <c r="AC14" s="42">
        <v>115.5400776954617</v>
      </c>
      <c r="AD14" s="42">
        <v>116.75177158734235</v>
      </c>
      <c r="AE14" s="43">
        <f t="shared" si="10"/>
        <v>3.0368800170702355E-3</v>
      </c>
      <c r="AF14" s="43">
        <f t="shared" si="11"/>
        <v>-0.12342806949449003</v>
      </c>
      <c r="AH14" s="44">
        <f t="shared" si="12"/>
        <v>1.0487217215435858E-2</v>
      </c>
      <c r="AI14" s="45">
        <f t="shared" si="13"/>
        <v>1.2116938918806426</v>
      </c>
    </row>
    <row r="15" spans="1:35" outlineLevel="1" x14ac:dyDescent="0.25">
      <c r="A15" s="41" t="s">
        <v>18</v>
      </c>
      <c r="B15" s="42">
        <v>84.899873459519995</v>
      </c>
      <c r="C15" s="42">
        <v>81.765953176320011</v>
      </c>
      <c r="D15" s="42">
        <v>91.208289142080005</v>
      </c>
      <c r="E15" s="42">
        <v>91.208289142080005</v>
      </c>
      <c r="F15" s="42">
        <v>103.74397027488</v>
      </c>
      <c r="G15" s="42">
        <v>91.167714025919992</v>
      </c>
      <c r="H15" s="42">
        <v>103.90627073952001</v>
      </c>
      <c r="I15" s="42">
        <v>107.04019102271999</v>
      </c>
      <c r="J15" s="42">
        <v>116.5636772208</v>
      </c>
      <c r="K15" s="42">
        <v>129.22108370207999</v>
      </c>
      <c r="L15" s="42">
        <v>151.09300930616809</v>
      </c>
      <c r="M15" s="42">
        <v>151.0274929278562</v>
      </c>
      <c r="N15" s="42">
        <v>160.3637373991443</v>
      </c>
      <c r="O15" s="42">
        <v>172.83390215363238</v>
      </c>
      <c r="P15" s="42">
        <v>224.77185613804579</v>
      </c>
      <c r="Q15" s="42">
        <v>209.01354891983701</v>
      </c>
      <c r="R15" s="42">
        <v>247.52580177789318</v>
      </c>
      <c r="S15" s="42">
        <v>195.47253456948229</v>
      </c>
      <c r="T15" s="42">
        <v>202.60376845804828</v>
      </c>
      <c r="U15" s="42">
        <v>197.4446775420063</v>
      </c>
      <c r="V15" s="42">
        <v>198.03493208537725</v>
      </c>
      <c r="W15" s="42">
        <v>171.9209770760464</v>
      </c>
      <c r="X15" s="42">
        <v>181.686146890125</v>
      </c>
      <c r="Y15" s="42">
        <v>177.71607566169186</v>
      </c>
      <c r="Z15" s="42">
        <v>222.47239461731564</v>
      </c>
      <c r="AA15" s="42">
        <v>219.42663423935466</v>
      </c>
      <c r="AB15" s="42">
        <v>263.68516731944459</v>
      </c>
      <c r="AC15" s="42">
        <v>232.83355717201317</v>
      </c>
      <c r="AD15" s="42">
        <v>257.52487597974152</v>
      </c>
      <c r="AE15" s="43">
        <f t="shared" si="10"/>
        <v>6.6985891445449901E-3</v>
      </c>
      <c r="AF15" s="43">
        <f t="shared" si="11"/>
        <v>2.0332775007318311</v>
      </c>
      <c r="AH15" s="44">
        <f t="shared" si="12"/>
        <v>0.10604707975786692</v>
      </c>
      <c r="AI15" s="45">
        <f t="shared" si="13"/>
        <v>24.691318807728351</v>
      </c>
    </row>
    <row r="16" spans="1:35" outlineLevel="1" x14ac:dyDescent="0.25">
      <c r="A16" s="41" t="s">
        <v>19</v>
      </c>
      <c r="B16" s="42">
        <v>74.043569303169761</v>
      </c>
      <c r="C16" s="42">
        <v>74.759607786951477</v>
      </c>
      <c r="D16" s="42">
        <v>74.753656117682041</v>
      </c>
      <c r="E16" s="42">
        <v>52.438918234109408</v>
      </c>
      <c r="F16" s="42">
        <v>45.124141921544407</v>
      </c>
      <c r="G16" s="42">
        <v>125.67481127315014</v>
      </c>
      <c r="H16" s="42">
        <v>136.56391841047883</v>
      </c>
      <c r="I16" s="42">
        <v>107.34202888302492</v>
      </c>
      <c r="J16" s="42">
        <v>71.697075229489954</v>
      </c>
      <c r="K16" s="42">
        <v>98.945086544356485</v>
      </c>
      <c r="L16" s="42">
        <v>62.591753661140856</v>
      </c>
      <c r="M16" s="42">
        <v>107.57613708188399</v>
      </c>
      <c r="N16" s="42">
        <v>108.42297786289167</v>
      </c>
      <c r="O16" s="42">
        <v>110.85274224195358</v>
      </c>
      <c r="P16" s="42">
        <v>121.44749099984645</v>
      </c>
      <c r="Q16" s="42">
        <v>153.45209733982909</v>
      </c>
      <c r="R16" s="42">
        <v>152.51216631067871</v>
      </c>
      <c r="S16" s="42">
        <v>131.09777372282988</v>
      </c>
      <c r="T16" s="42">
        <v>145.42118259369445</v>
      </c>
      <c r="U16" s="42">
        <v>150.22013984583901</v>
      </c>
      <c r="V16" s="42">
        <v>163.24785672883615</v>
      </c>
      <c r="W16" s="42">
        <v>151.73106538930998</v>
      </c>
      <c r="X16" s="42">
        <v>139.38554705854116</v>
      </c>
      <c r="Y16" s="42">
        <v>145.4706460685631</v>
      </c>
      <c r="Z16" s="42">
        <v>145.65163970536076</v>
      </c>
      <c r="AA16" s="42">
        <v>136.99615204689195</v>
      </c>
      <c r="AB16" s="42">
        <v>134.99983562013904</v>
      </c>
      <c r="AC16" s="42">
        <v>126.64100421670602</v>
      </c>
      <c r="AD16" s="42">
        <v>139.59905197583473</v>
      </c>
      <c r="AE16" s="43">
        <f t="shared" si="10"/>
        <v>3.6311703504233912E-3</v>
      </c>
      <c r="AF16" s="43">
        <f t="shared" si="11"/>
        <v>0.88536362157596005</v>
      </c>
      <c r="AH16" s="44">
        <f t="shared" si="12"/>
        <v>0.10232110712700211</v>
      </c>
      <c r="AI16" s="45">
        <f t="shared" si="13"/>
        <v>12.958047759128704</v>
      </c>
    </row>
    <row r="17" spans="1:41" x14ac:dyDescent="0.25">
      <c r="A17" s="46" t="s">
        <v>20</v>
      </c>
      <c r="B17" s="37">
        <f t="shared" ref="B17:AA17" si="14">SUM(B18:B22)</f>
        <v>2247.9083382448957</v>
      </c>
      <c r="C17" s="37">
        <f t="shared" si="14"/>
        <v>2149.3955053712953</v>
      </c>
      <c r="D17" s="37">
        <f t="shared" si="14"/>
        <v>2060.7584283859728</v>
      </c>
      <c r="E17" s="37">
        <f t="shared" si="14"/>
        <v>2026.0408482070739</v>
      </c>
      <c r="F17" s="37">
        <f t="shared" si="14"/>
        <v>2264.2562757103301</v>
      </c>
      <c r="G17" s="37">
        <f t="shared" si="14"/>
        <v>2177.7528453509935</v>
      </c>
      <c r="H17" s="37">
        <f t="shared" si="14"/>
        <v>2259.6934953630453</v>
      </c>
      <c r="I17" s="37">
        <f t="shared" si="14"/>
        <v>2588.9497160668402</v>
      </c>
      <c r="J17" s="37">
        <f t="shared" si="14"/>
        <v>2478.5824113819631</v>
      </c>
      <c r="K17" s="37">
        <f t="shared" si="14"/>
        <v>2427.785400127208</v>
      </c>
      <c r="L17" s="37">
        <f t="shared" si="14"/>
        <v>2974.6243596930572</v>
      </c>
      <c r="M17" s="37">
        <f t="shared" si="14"/>
        <v>3225.6620810602831</v>
      </c>
      <c r="N17" s="37">
        <f t="shared" si="14"/>
        <v>2987.5862686702931</v>
      </c>
      <c r="O17" s="37">
        <f t="shared" si="14"/>
        <v>2461.0820625794508</v>
      </c>
      <c r="P17" s="37">
        <f t="shared" si="14"/>
        <v>2632.0817859727804</v>
      </c>
      <c r="Q17" s="37">
        <f t="shared" si="14"/>
        <v>2727.7362214482023</v>
      </c>
      <c r="R17" s="37">
        <f t="shared" si="14"/>
        <v>2673.1478259413066</v>
      </c>
      <c r="S17" s="37">
        <f t="shared" si="14"/>
        <v>2730.6035401741219</v>
      </c>
      <c r="T17" s="37">
        <f t="shared" si="14"/>
        <v>2432.1442910705932</v>
      </c>
      <c r="U17" s="37">
        <f t="shared" si="14"/>
        <v>1617.7341023573726</v>
      </c>
      <c r="V17" s="37">
        <f t="shared" si="14"/>
        <v>1424.1333460815567</v>
      </c>
      <c r="W17" s="37">
        <f t="shared" si="14"/>
        <v>1294.3827241447759</v>
      </c>
      <c r="X17" s="37">
        <f t="shared" si="14"/>
        <v>1520.7214226797942</v>
      </c>
      <c r="Y17" s="37">
        <f t="shared" si="14"/>
        <v>1436.6720532228715</v>
      </c>
      <c r="Z17" s="37">
        <f t="shared" si="14"/>
        <v>1778.9367668867003</v>
      </c>
      <c r="AA17" s="37">
        <f t="shared" si="14"/>
        <v>1965.8812698592492</v>
      </c>
      <c r="AB17" s="37">
        <f>SUM(AB18:AB22)</f>
        <v>2107.0480119533004</v>
      </c>
      <c r="AC17" s="37">
        <f>SUM(AC18:AC22)</f>
        <v>2226.8870883531636</v>
      </c>
      <c r="AD17" s="37">
        <f>SUM(AD18:AD22)</f>
        <v>2272.9540149456311</v>
      </c>
      <c r="AE17" s="38">
        <f>AD17/$AD$38</f>
        <v>5.9122774188861249E-2</v>
      </c>
      <c r="AF17" s="38">
        <f>(AD17-B17)/B17</f>
        <v>1.114176956178309E-2</v>
      </c>
      <c r="AH17" s="39">
        <f>(AD17-AC17)/AC17</f>
        <v>2.0686691675299601E-2</v>
      </c>
      <c r="AI17" s="40">
        <f>AD17-AC17</f>
        <v>46.066926592467553</v>
      </c>
    </row>
    <row r="18" spans="1:41" outlineLevel="1" x14ac:dyDescent="0.25">
      <c r="A18" s="41" t="s">
        <v>21</v>
      </c>
      <c r="B18" s="42">
        <v>1116.7254085014333</v>
      </c>
      <c r="C18" s="42">
        <v>992.38939661731536</v>
      </c>
      <c r="D18" s="42">
        <v>932.96808506651939</v>
      </c>
      <c r="E18" s="42">
        <v>951.12593750870883</v>
      </c>
      <c r="F18" s="42">
        <v>1081.7022655246876</v>
      </c>
      <c r="G18" s="42">
        <v>1084.1810327260134</v>
      </c>
      <c r="H18" s="42">
        <v>1198.3870831754853</v>
      </c>
      <c r="I18" s="42">
        <v>1384.9248481927566</v>
      </c>
      <c r="J18" s="42">
        <v>1288.1260716317763</v>
      </c>
      <c r="K18" s="42">
        <v>1353.709634567598</v>
      </c>
      <c r="L18" s="42">
        <v>1908.7841314126661</v>
      </c>
      <c r="M18" s="42">
        <v>2061.4371933464076</v>
      </c>
      <c r="N18" s="42">
        <v>2063.3791229426015</v>
      </c>
      <c r="O18" s="42">
        <v>2342.3181160836975</v>
      </c>
      <c r="P18" s="42">
        <v>2507.0626593013171</v>
      </c>
      <c r="Q18" s="42">
        <v>2552.7953464691873</v>
      </c>
      <c r="R18" s="42">
        <v>2538.7434105910074</v>
      </c>
      <c r="S18" s="42">
        <v>2582.8037613620518</v>
      </c>
      <c r="T18" s="42">
        <v>2301.583745387552</v>
      </c>
      <c r="U18" s="42">
        <v>1486.1409386557966</v>
      </c>
      <c r="V18" s="42">
        <v>1300.0112395705628</v>
      </c>
      <c r="W18" s="42">
        <v>1168.7489463254756</v>
      </c>
      <c r="X18" s="42">
        <v>1393.4387814160164</v>
      </c>
      <c r="Y18" s="42">
        <v>1301.695001530657</v>
      </c>
      <c r="Z18" s="42">
        <v>1650.4531530457709</v>
      </c>
      <c r="AA18" s="42">
        <v>1830.3635214124336</v>
      </c>
      <c r="AB18" s="42">
        <v>1968.4013520332232</v>
      </c>
      <c r="AC18" s="42">
        <v>2039.8562560230891</v>
      </c>
      <c r="AD18" s="42">
        <v>2094.5489797619248</v>
      </c>
      <c r="AE18" s="43">
        <f>AD18/$AD$38</f>
        <v>5.4482204894469068E-2</v>
      </c>
      <c r="AF18" s="43">
        <f>(AD18-B18)/B18</f>
        <v>0.87561683813808955</v>
      </c>
      <c r="AH18" s="44">
        <f>(AD18-AC18)/AC18</f>
        <v>2.6812047945704156E-2</v>
      </c>
      <c r="AI18" s="45">
        <f>AD18-AC18</f>
        <v>54.692723738835639</v>
      </c>
    </row>
    <row r="19" spans="1:41" outlineLevel="1" x14ac:dyDescent="0.25">
      <c r="A19" s="41" t="s">
        <v>22</v>
      </c>
      <c r="B19" s="42">
        <v>990.23349783919468</v>
      </c>
      <c r="C19" s="42">
        <v>1030.316500928953</v>
      </c>
      <c r="D19" s="42">
        <v>1003.5614679642191</v>
      </c>
      <c r="E19" s="42">
        <v>946.18678616206853</v>
      </c>
      <c r="F19" s="42">
        <v>1056.6256166776077</v>
      </c>
      <c r="G19" s="42">
        <v>973.43728270022302</v>
      </c>
      <c r="H19" s="42">
        <v>922.85045185393983</v>
      </c>
      <c r="I19" s="42">
        <v>1073.1245536725266</v>
      </c>
      <c r="J19" s="42">
        <v>1058.8056564006599</v>
      </c>
      <c r="K19" s="42">
        <v>942.81763386280556</v>
      </c>
      <c r="L19" s="42">
        <v>882.29996346142264</v>
      </c>
      <c r="M19" s="42">
        <v>1041.1841868890472</v>
      </c>
      <c r="N19" s="42">
        <v>810.90056385501384</v>
      </c>
      <c r="O19" s="42">
        <v>0.29746752765364803</v>
      </c>
      <c r="P19" s="42" t="s">
        <v>23</v>
      </c>
      <c r="Q19" s="42" t="s">
        <v>23</v>
      </c>
      <c r="R19" s="42" t="s">
        <v>23</v>
      </c>
      <c r="S19" s="42" t="s">
        <v>23</v>
      </c>
      <c r="T19" s="42" t="s">
        <v>23</v>
      </c>
      <c r="U19" s="42" t="s">
        <v>23</v>
      </c>
      <c r="V19" s="42" t="s">
        <v>23</v>
      </c>
      <c r="W19" s="42" t="s">
        <v>23</v>
      </c>
      <c r="X19" s="42" t="s">
        <v>23</v>
      </c>
      <c r="Y19" s="42" t="s">
        <v>23</v>
      </c>
      <c r="Z19" s="42" t="s">
        <v>23</v>
      </c>
      <c r="AA19" s="42" t="s">
        <v>23</v>
      </c>
      <c r="AB19" s="42" t="s">
        <v>23</v>
      </c>
      <c r="AC19" s="42" t="s">
        <v>23</v>
      </c>
      <c r="AD19" s="42" t="s">
        <v>23</v>
      </c>
      <c r="AE19" s="43"/>
      <c r="AF19" s="43"/>
      <c r="AH19" s="44"/>
      <c r="AI19" s="45"/>
    </row>
    <row r="20" spans="1:41" outlineLevel="1" x14ac:dyDescent="0.25">
      <c r="A20" s="41" t="s">
        <v>24</v>
      </c>
      <c r="B20" s="42">
        <v>26.080000000000002</v>
      </c>
      <c r="C20" s="42">
        <v>23.44</v>
      </c>
      <c r="D20" s="42">
        <v>20.56</v>
      </c>
      <c r="E20" s="42">
        <v>26.080000000000002</v>
      </c>
      <c r="F20" s="42">
        <v>21.28</v>
      </c>
      <c r="G20" s="42">
        <v>24.8</v>
      </c>
      <c r="H20" s="42">
        <v>27.28</v>
      </c>
      <c r="I20" s="42">
        <v>26.96</v>
      </c>
      <c r="J20" s="42">
        <v>28.64</v>
      </c>
      <c r="K20" s="42">
        <v>26.8</v>
      </c>
      <c r="L20" s="42">
        <v>28.8</v>
      </c>
      <c r="M20" s="42">
        <v>12</v>
      </c>
      <c r="N20" s="42" t="s">
        <v>23</v>
      </c>
      <c r="O20" s="42" t="s">
        <v>23</v>
      </c>
      <c r="P20" s="42" t="s">
        <v>23</v>
      </c>
      <c r="Q20" s="42" t="s">
        <v>23</v>
      </c>
      <c r="R20" s="42" t="s">
        <v>23</v>
      </c>
      <c r="S20" s="42" t="s">
        <v>23</v>
      </c>
      <c r="T20" s="42" t="s">
        <v>23</v>
      </c>
      <c r="U20" s="42" t="s">
        <v>23</v>
      </c>
      <c r="V20" s="42" t="s">
        <v>23</v>
      </c>
      <c r="W20" s="42" t="s">
        <v>23</v>
      </c>
      <c r="X20" s="42" t="s">
        <v>23</v>
      </c>
      <c r="Y20" s="42" t="s">
        <v>23</v>
      </c>
      <c r="Z20" s="42" t="s">
        <v>23</v>
      </c>
      <c r="AA20" s="42" t="s">
        <v>23</v>
      </c>
      <c r="AB20" s="42" t="s">
        <v>23</v>
      </c>
      <c r="AC20" s="42" t="s">
        <v>23</v>
      </c>
      <c r="AD20" s="42" t="s">
        <v>23</v>
      </c>
      <c r="AE20" s="43"/>
      <c r="AF20" s="43"/>
      <c r="AH20" s="44"/>
      <c r="AI20" s="45"/>
    </row>
    <row r="21" spans="1:41" outlineLevel="1" x14ac:dyDescent="0.25">
      <c r="A21" s="41" t="s">
        <v>25</v>
      </c>
      <c r="B21" s="42">
        <v>114.86943190426791</v>
      </c>
      <c r="C21" s="42">
        <v>103.24960782502697</v>
      </c>
      <c r="D21" s="42">
        <v>103.66887535523421</v>
      </c>
      <c r="E21" s="42">
        <v>102.64812453629652</v>
      </c>
      <c r="F21" s="42">
        <v>104.64839350803463</v>
      </c>
      <c r="G21" s="42">
        <v>95.334529924757277</v>
      </c>
      <c r="H21" s="42">
        <v>111.17596033361986</v>
      </c>
      <c r="I21" s="42">
        <v>103.94031420155687</v>
      </c>
      <c r="J21" s="42">
        <v>103.01068334952704</v>
      </c>
      <c r="K21" s="42">
        <v>104.45813169680426</v>
      </c>
      <c r="L21" s="42">
        <v>154.74026481896794</v>
      </c>
      <c r="M21" s="42">
        <v>111.04070082482809</v>
      </c>
      <c r="N21" s="42">
        <v>113.30658187267753</v>
      </c>
      <c r="O21" s="42">
        <v>118.46647896809952</v>
      </c>
      <c r="P21" s="42">
        <v>125.01912667146323</v>
      </c>
      <c r="Q21" s="42">
        <v>174.94087497901498</v>
      </c>
      <c r="R21" s="42">
        <v>134.40441535029922</v>
      </c>
      <c r="S21" s="42">
        <v>147.79977881206997</v>
      </c>
      <c r="T21" s="42">
        <v>130.5605456830412</v>
      </c>
      <c r="U21" s="42">
        <v>131.593163701576</v>
      </c>
      <c r="V21" s="42">
        <v>124.12210651099396</v>
      </c>
      <c r="W21" s="42">
        <v>125.63377781930041</v>
      </c>
      <c r="X21" s="42">
        <v>127.28264126377772</v>
      </c>
      <c r="Y21" s="42">
        <v>134.97705169221433</v>
      </c>
      <c r="Z21" s="42">
        <v>128.48361384092937</v>
      </c>
      <c r="AA21" s="42">
        <v>135.51774844681552</v>
      </c>
      <c r="AB21" s="42">
        <v>138.64665992007727</v>
      </c>
      <c r="AC21" s="42">
        <v>187.03083233007428</v>
      </c>
      <c r="AD21" s="42">
        <v>178.40503518370616</v>
      </c>
      <c r="AE21" s="43">
        <f t="shared" ref="AE21:AE22" si="15">AD21/$AD$38</f>
        <v>4.6405692943921736E-3</v>
      </c>
      <c r="AF21" s="43">
        <f>(AD21-B21)/B21</f>
        <v>0.55311149560127337</v>
      </c>
      <c r="AH21" s="44">
        <f t="shared" ref="AH21" si="16">(AD21-AC21)/AC21</f>
        <v>-4.6119653315476898E-2</v>
      </c>
      <c r="AI21" s="45">
        <f t="shared" ref="AI21:AI22" si="17">AD21-AC21</f>
        <v>-8.6257971463681145</v>
      </c>
    </row>
    <row r="22" spans="1:41" outlineLevel="1" x14ac:dyDescent="0.25">
      <c r="A22" s="41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>
        <f t="shared" si="15"/>
        <v>0</v>
      </c>
      <c r="AF22" s="43"/>
      <c r="AH22" s="44"/>
      <c r="AI22" s="45">
        <f t="shared" si="17"/>
        <v>0</v>
      </c>
    </row>
    <row r="23" spans="1:41" x14ac:dyDescent="0.25">
      <c r="A23" s="46" t="s">
        <v>27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H23" s="39"/>
      <c r="AI23" s="40"/>
      <c r="AO23" s="17"/>
    </row>
    <row r="24" spans="1:41" x14ac:dyDescent="0.25">
      <c r="A24" s="46" t="s">
        <v>28</v>
      </c>
      <c r="B24" s="37">
        <f t="shared" ref="B24:AA24" si="18">SUM(B25:B31)</f>
        <v>1146.7344018820606</v>
      </c>
      <c r="C24" s="37">
        <f t="shared" si="18"/>
        <v>1140.6084030126062</v>
      </c>
      <c r="D24" s="37">
        <f t="shared" si="18"/>
        <v>1105.1853764060666</v>
      </c>
      <c r="E24" s="37">
        <f t="shared" si="18"/>
        <v>1213.6015392467302</v>
      </c>
      <c r="F24" s="37">
        <f t="shared" si="18"/>
        <v>1225.370489710803</v>
      </c>
      <c r="G24" s="37">
        <f t="shared" si="18"/>
        <v>1602.2623692772409</v>
      </c>
      <c r="H24" s="37">
        <f t="shared" si="18"/>
        <v>1391.3338039012469</v>
      </c>
      <c r="I24" s="37">
        <f t="shared" si="18"/>
        <v>1338.2500177272375</v>
      </c>
      <c r="J24" s="37">
        <f t="shared" si="18"/>
        <v>1232.2641234433422</v>
      </c>
      <c r="K24" s="37">
        <f t="shared" si="18"/>
        <v>1339.5850611867436</v>
      </c>
      <c r="L24" s="37">
        <f t="shared" si="18"/>
        <v>1342.8874875104395</v>
      </c>
      <c r="M24" s="37">
        <f t="shared" si="18"/>
        <v>1369.4422902713609</v>
      </c>
      <c r="N24" s="37">
        <f t="shared" si="18"/>
        <v>1243.8084562204749</v>
      </c>
      <c r="O24" s="37">
        <f t="shared" si="18"/>
        <v>1401.6536576532205</v>
      </c>
      <c r="P24" s="37">
        <f t="shared" si="18"/>
        <v>1234.7188069541535</v>
      </c>
      <c r="Q24" s="37">
        <f t="shared" si="18"/>
        <v>1299.9045434305126</v>
      </c>
      <c r="R24" s="37">
        <f t="shared" si="18"/>
        <v>1238.7302675679182</v>
      </c>
      <c r="S24" s="37">
        <f t="shared" si="18"/>
        <v>1304.0757266001683</v>
      </c>
      <c r="T24" s="37">
        <f t="shared" si="18"/>
        <v>1244.3328131267563</v>
      </c>
      <c r="U24" s="37">
        <f t="shared" si="18"/>
        <v>1164.1123337835534</v>
      </c>
      <c r="V24" s="37">
        <f t="shared" si="18"/>
        <v>1229.4534181477572</v>
      </c>
      <c r="W24" s="37">
        <f t="shared" si="18"/>
        <v>1107.8835252156882</v>
      </c>
      <c r="X24" s="37">
        <f t="shared" si="18"/>
        <v>941.54592231969184</v>
      </c>
      <c r="Y24" s="37">
        <f t="shared" si="18"/>
        <v>1153.4049585096948</v>
      </c>
      <c r="Z24" s="37">
        <f t="shared" si="18"/>
        <v>972.52020144627147</v>
      </c>
      <c r="AA24" s="37">
        <f t="shared" si="18"/>
        <v>959.26202233279969</v>
      </c>
      <c r="AB24" s="37">
        <f>SUM(AB25:AB31)</f>
        <v>1017.2233053964532</v>
      </c>
      <c r="AC24" s="37">
        <f>SUM(AC25:AC31)</f>
        <v>944.25971569837805</v>
      </c>
      <c r="AD24" s="37">
        <f>SUM(AD25:AD31)</f>
        <v>1117.6965596661585</v>
      </c>
      <c r="AE24" s="38">
        <f>AD24/$AD$38</f>
        <v>2.9072880874094598E-2</v>
      </c>
      <c r="AF24" s="38">
        <f>(AD24-B24)/B24</f>
        <v>-2.5322203788640377E-2</v>
      </c>
      <c r="AH24" s="39">
        <f>(AD24-AC24)/AC24</f>
        <v>0.18367493718558764</v>
      </c>
      <c r="AI24" s="40">
        <f>AD24-AC24</f>
        <v>173.43684396778042</v>
      </c>
      <c r="AL24" s="47"/>
      <c r="AM24" s="47"/>
      <c r="AN24" s="47"/>
    </row>
    <row r="25" spans="1:41" outlineLevel="1" x14ac:dyDescent="0.25">
      <c r="A25" s="41" t="s">
        <v>29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>
        <f>AD25/$AD$38</f>
        <v>0</v>
      </c>
      <c r="AF25" s="43"/>
      <c r="AH25" s="44"/>
      <c r="AI25" s="45">
        <f>AD25-AC25</f>
        <v>0</v>
      </c>
    </row>
    <row r="26" spans="1:41" outlineLevel="1" x14ac:dyDescent="0.25">
      <c r="A26" s="41" t="s">
        <v>30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3">
        <f t="shared" ref="AE26:AE31" si="19">AD26/$AD$38</f>
        <v>0</v>
      </c>
      <c r="AF26" s="43"/>
      <c r="AH26" s="44"/>
      <c r="AI26" s="45">
        <f t="shared" ref="AI26:AI31" si="20">AD26-AC26</f>
        <v>0</v>
      </c>
    </row>
    <row r="27" spans="1:41" outlineLevel="1" x14ac:dyDescent="0.25">
      <c r="A27" s="41" t="s">
        <v>31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>
        <f t="shared" si="19"/>
        <v>0</v>
      </c>
      <c r="AF27" s="43"/>
      <c r="AH27" s="44"/>
      <c r="AI27" s="45">
        <f t="shared" si="20"/>
        <v>0</v>
      </c>
    </row>
    <row r="28" spans="1:41" outlineLevel="1" x14ac:dyDescent="0.25">
      <c r="A28" s="41" t="s">
        <v>32</v>
      </c>
      <c r="B28" s="42">
        <v>355.036</v>
      </c>
      <c r="C28" s="42">
        <v>315.14515999999998</v>
      </c>
      <c r="D28" s="42">
        <v>255.60083999999998</v>
      </c>
      <c r="E28" s="42">
        <v>357.2998</v>
      </c>
      <c r="F28" s="42">
        <v>269.64124000000004</v>
      </c>
      <c r="G28" s="42">
        <v>494.59520000000003</v>
      </c>
      <c r="H28" s="42">
        <v>484.03343999999993</v>
      </c>
      <c r="I28" s="42">
        <v>423.48680000000002</v>
      </c>
      <c r="J28" s="42">
        <v>305.58044000000001</v>
      </c>
      <c r="K28" s="42">
        <v>383.22723999999999</v>
      </c>
      <c r="L28" s="42">
        <v>366.38315999999998</v>
      </c>
      <c r="M28" s="42">
        <v>385.28247999999996</v>
      </c>
      <c r="N28" s="42">
        <v>273.89956000000001</v>
      </c>
      <c r="O28" s="42">
        <v>386.76</v>
      </c>
      <c r="P28" s="42">
        <v>240.79571999999996</v>
      </c>
      <c r="Q28" s="42">
        <v>266.73371999999995</v>
      </c>
      <c r="R28" s="42">
        <v>254.85636</v>
      </c>
      <c r="S28" s="42">
        <v>376.76671999999996</v>
      </c>
      <c r="T28" s="42">
        <v>262.20744000000002</v>
      </c>
      <c r="U28" s="42">
        <v>307.32239999999996</v>
      </c>
      <c r="V28" s="42">
        <v>427.93387999999993</v>
      </c>
      <c r="W28" s="42">
        <v>360.67856</v>
      </c>
      <c r="X28" s="42">
        <v>229.39619999999999</v>
      </c>
      <c r="Y28" s="42">
        <v>515.69275999999991</v>
      </c>
      <c r="Z28" s="42">
        <v>391.07495680000005</v>
      </c>
      <c r="AA28" s="42">
        <v>401.14668</v>
      </c>
      <c r="AB28" s="42">
        <v>433.59887999999995</v>
      </c>
      <c r="AC28" s="42">
        <v>332.74735999999996</v>
      </c>
      <c r="AD28" s="42">
        <v>457.45171999999997</v>
      </c>
      <c r="AE28" s="43">
        <f t="shared" si="19"/>
        <v>1.1898971367668921E-2</v>
      </c>
      <c r="AF28" s="43">
        <f>(AD28-B28)/B28</f>
        <v>0.28846573305242273</v>
      </c>
      <c r="AH28" s="44">
        <f>(AD28-AC28)/AC28</f>
        <v>0.37477189901671953</v>
      </c>
      <c r="AI28" s="45">
        <f t="shared" si="20"/>
        <v>124.70436000000001</v>
      </c>
    </row>
    <row r="29" spans="1:41" outlineLevel="1" x14ac:dyDescent="0.25">
      <c r="A29" s="41" t="s">
        <v>33</v>
      </c>
      <c r="B29" s="42">
        <v>44.471430666666677</v>
      </c>
      <c r="C29" s="42">
        <v>45.82905609809557</v>
      </c>
      <c r="D29" s="42">
        <v>54.319466666666678</v>
      </c>
      <c r="E29" s="42">
        <v>45.942600000000006</v>
      </c>
      <c r="F29" s="42">
        <v>45.41093333333334</v>
      </c>
      <c r="G29" s="42">
        <v>39.682866666666669</v>
      </c>
      <c r="H29" s="42">
        <v>40.106000000000002</v>
      </c>
      <c r="I29" s="42">
        <v>38.011600000000008</v>
      </c>
      <c r="J29" s="42">
        <v>43.87093333333334</v>
      </c>
      <c r="K29" s="42">
        <v>47.625600000000006</v>
      </c>
      <c r="L29" s="42">
        <v>42.248066666666674</v>
      </c>
      <c r="M29" s="42">
        <v>38.472866666666668</v>
      </c>
      <c r="N29" s="42">
        <v>37.170466666666677</v>
      </c>
      <c r="O29" s="42">
        <v>36.101999999999997</v>
      </c>
      <c r="P29" s="42">
        <v>30.754533333333338</v>
      </c>
      <c r="Q29" s="42">
        <v>27.89746666666667</v>
      </c>
      <c r="R29" s="42">
        <v>29.550400000000003</v>
      </c>
      <c r="S29" s="42">
        <v>23.3552</v>
      </c>
      <c r="T29" s="42">
        <v>30.76113333333333</v>
      </c>
      <c r="U29" s="42">
        <v>40.926600000000008</v>
      </c>
      <c r="V29" s="42">
        <v>45.163800000000009</v>
      </c>
      <c r="W29" s="42">
        <v>32.322400000000002</v>
      </c>
      <c r="X29" s="42">
        <v>21.321666666666669</v>
      </c>
      <c r="Y29" s="42">
        <v>21.661200000000001</v>
      </c>
      <c r="Z29" s="42">
        <v>25.086600000000001</v>
      </c>
      <c r="AA29" s="42">
        <v>28.305199999999999</v>
      </c>
      <c r="AB29" s="42">
        <v>35.79913333333333</v>
      </c>
      <c r="AC29" s="42">
        <v>35.042333333333339</v>
      </c>
      <c r="AD29" s="42">
        <v>38.126733333333334</v>
      </c>
      <c r="AE29" s="43">
        <f t="shared" si="19"/>
        <v>9.917306864122876E-4</v>
      </c>
      <c r="AF29" s="43">
        <f t="shared" ref="AF29:AF31" si="21">(AD29-B29)/B29</f>
        <v>-0.1426690627717758</v>
      </c>
      <c r="AH29" s="44">
        <f t="shared" ref="AH29:AH31" si="22">(AD29-AC29)/AC29</f>
        <v>8.801925290363069E-2</v>
      </c>
      <c r="AI29" s="45">
        <f t="shared" si="20"/>
        <v>3.0843999999999951</v>
      </c>
    </row>
    <row r="30" spans="1:41" outlineLevel="1" x14ac:dyDescent="0.25">
      <c r="A30" s="41" t="s">
        <v>34</v>
      </c>
      <c r="B30" s="42">
        <v>660.29504306688011</v>
      </c>
      <c r="C30" s="42">
        <v>685.69100626175987</v>
      </c>
      <c r="D30" s="42">
        <v>695.21449245984002</v>
      </c>
      <c r="E30" s="42">
        <v>698.38898785920003</v>
      </c>
      <c r="F30" s="42">
        <v>793.62384984000016</v>
      </c>
      <c r="G30" s="42">
        <v>911.08017961631992</v>
      </c>
      <c r="H30" s="42">
        <v>733.30843725215993</v>
      </c>
      <c r="I30" s="42">
        <v>758.70440044704003</v>
      </c>
      <c r="J30" s="42">
        <v>752.35540964831989</v>
      </c>
      <c r="K30" s="42">
        <v>793.62384984000016</v>
      </c>
      <c r="L30" s="42">
        <v>822.19430843424004</v>
      </c>
      <c r="M30" s="42">
        <v>831.71779463231996</v>
      </c>
      <c r="N30" s="42">
        <v>834.89229003167998</v>
      </c>
      <c r="O30" s="42">
        <v>838.06678543103988</v>
      </c>
      <c r="P30" s="42">
        <v>803.14733603807997</v>
      </c>
      <c r="Q30" s="42">
        <v>861.83792983058561</v>
      </c>
      <c r="R30" s="42">
        <v>826.20029863733714</v>
      </c>
      <c r="S30" s="42">
        <v>784.47000256854335</v>
      </c>
      <c r="T30" s="42">
        <v>848.79127313502704</v>
      </c>
      <c r="U30" s="42">
        <v>719.95377346400699</v>
      </c>
      <c r="V30" s="42">
        <v>680.96838458640741</v>
      </c>
      <c r="W30" s="42">
        <v>652.43870612419562</v>
      </c>
      <c r="X30" s="42">
        <v>621.70192293919752</v>
      </c>
      <c r="Y30" s="42">
        <v>539.13240815756023</v>
      </c>
      <c r="Z30" s="42">
        <v>483.07046092071607</v>
      </c>
      <c r="AA30" s="42">
        <v>465.37682572852486</v>
      </c>
      <c r="AB30" s="42">
        <v>488.65913257879959</v>
      </c>
      <c r="AC30" s="42">
        <v>506.40799239032447</v>
      </c>
      <c r="AD30" s="42">
        <v>538.49032848605759</v>
      </c>
      <c r="AE30" s="43">
        <f t="shared" si="19"/>
        <v>1.4006901100781153E-2</v>
      </c>
      <c r="AF30" s="43">
        <f t="shared" si="21"/>
        <v>-0.18447013325296938</v>
      </c>
      <c r="AH30" s="44">
        <f t="shared" si="22"/>
        <v>6.3352744383633267E-2</v>
      </c>
      <c r="AI30" s="45">
        <f t="shared" si="20"/>
        <v>32.082336095733126</v>
      </c>
    </row>
    <row r="31" spans="1:41" outlineLevel="1" x14ac:dyDescent="0.25">
      <c r="A31" s="41" t="s">
        <v>35</v>
      </c>
      <c r="B31" s="42">
        <v>86.931928148513919</v>
      </c>
      <c r="C31" s="42">
        <v>93.943180652750939</v>
      </c>
      <c r="D31" s="42">
        <v>100.0505772795599</v>
      </c>
      <c r="E31" s="42">
        <v>111.97015138753022</v>
      </c>
      <c r="F31" s="42">
        <v>116.69446653746948</v>
      </c>
      <c r="G31" s="42">
        <v>156.90412299425418</v>
      </c>
      <c r="H31" s="42">
        <v>133.88592664908711</v>
      </c>
      <c r="I31" s="42">
        <v>118.04721728019732</v>
      </c>
      <c r="J31" s="42">
        <v>130.45734046168897</v>
      </c>
      <c r="K31" s="42">
        <v>115.10837134674341</v>
      </c>
      <c r="L31" s="42">
        <v>112.06195240953299</v>
      </c>
      <c r="M31" s="42">
        <v>113.96914897237438</v>
      </c>
      <c r="N31" s="42">
        <v>97.84613952212807</v>
      </c>
      <c r="O31" s="42">
        <v>140.72487222218066</v>
      </c>
      <c r="P31" s="42">
        <v>160.02121758274026</v>
      </c>
      <c r="Q31" s="42">
        <v>143.4354269332602</v>
      </c>
      <c r="R31" s="42">
        <v>128.12320893058111</v>
      </c>
      <c r="S31" s="42">
        <v>119.48380403162501</v>
      </c>
      <c r="T31" s="42">
        <v>102.57296665839588</v>
      </c>
      <c r="U31" s="42">
        <v>95.909560319546543</v>
      </c>
      <c r="V31" s="42">
        <v>75.387353561349926</v>
      </c>
      <c r="W31" s="42">
        <v>62.443859091492577</v>
      </c>
      <c r="X31" s="42">
        <v>69.12613271382773</v>
      </c>
      <c r="Y31" s="42">
        <v>76.918590352134473</v>
      </c>
      <c r="Z31" s="42">
        <v>73.288183725555328</v>
      </c>
      <c r="AA31" s="42">
        <v>64.433316604274694</v>
      </c>
      <c r="AB31" s="42">
        <v>59.166159484320268</v>
      </c>
      <c r="AC31" s="42">
        <v>70.062029974720275</v>
      </c>
      <c r="AD31" s="42">
        <v>83.627777846767401</v>
      </c>
      <c r="AE31" s="43">
        <f t="shared" si="19"/>
        <v>2.1752777192322343E-3</v>
      </c>
      <c r="AF31" s="43">
        <f t="shared" si="21"/>
        <v>-3.8008478267061205E-2</v>
      </c>
      <c r="AH31" s="44">
        <f t="shared" si="22"/>
        <v>0.19362481899171219</v>
      </c>
      <c r="AI31" s="45">
        <f t="shared" si="20"/>
        <v>13.565747872047126</v>
      </c>
    </row>
    <row r="32" spans="1:41" x14ac:dyDescent="0.25">
      <c r="A32" s="46" t="s">
        <v>36</v>
      </c>
      <c r="B32" s="37">
        <f t="shared" ref="B32:AA32" si="23">SUM(B33:B36)</f>
        <v>90.614151937261823</v>
      </c>
      <c r="C32" s="37">
        <f t="shared" si="23"/>
        <v>90.925080273790741</v>
      </c>
      <c r="D32" s="37">
        <f t="shared" si="23"/>
        <v>91.327221808728751</v>
      </c>
      <c r="E32" s="37">
        <f t="shared" si="23"/>
        <v>91.697422353556675</v>
      </c>
      <c r="F32" s="37">
        <f t="shared" si="23"/>
        <v>92.013272284233707</v>
      </c>
      <c r="G32" s="37">
        <f t="shared" si="23"/>
        <v>92.328555737865173</v>
      </c>
      <c r="H32" s="37">
        <f t="shared" si="23"/>
        <v>92.21337624496698</v>
      </c>
      <c r="I32" s="37">
        <f t="shared" si="23"/>
        <v>79.010408975834821</v>
      </c>
      <c r="J32" s="37">
        <f t="shared" si="23"/>
        <v>61.388838952398324</v>
      </c>
      <c r="K32" s="37">
        <f t="shared" si="23"/>
        <v>68.751469991388575</v>
      </c>
      <c r="L32" s="37">
        <f t="shared" si="23"/>
        <v>73.267031758038058</v>
      </c>
      <c r="M32" s="37">
        <f t="shared" si="23"/>
        <v>81.978240617457885</v>
      </c>
      <c r="N32" s="37">
        <f t="shared" si="23"/>
        <v>105.76962238807788</v>
      </c>
      <c r="O32" s="37">
        <f t="shared" si="23"/>
        <v>150.93346054006457</v>
      </c>
      <c r="P32" s="37">
        <f t="shared" si="23"/>
        <v>142.78844430153842</v>
      </c>
      <c r="Q32" s="37">
        <f t="shared" si="23"/>
        <v>127.27467242665767</v>
      </c>
      <c r="R32" s="37">
        <f t="shared" si="23"/>
        <v>124.35288146235634</v>
      </c>
      <c r="S32" s="37">
        <f t="shared" si="23"/>
        <v>82.760765806725232</v>
      </c>
      <c r="T32" s="37">
        <f t="shared" si="23"/>
        <v>61.935982419495538</v>
      </c>
      <c r="U32" s="37">
        <f t="shared" si="23"/>
        <v>63.383746244742433</v>
      </c>
      <c r="V32" s="37">
        <f t="shared" si="23"/>
        <v>54.895651732261044</v>
      </c>
      <c r="W32" s="37">
        <f t="shared" si="23"/>
        <v>42.252579396887988</v>
      </c>
      <c r="X32" s="37">
        <f t="shared" si="23"/>
        <v>45.507880356436161</v>
      </c>
      <c r="Y32" s="37">
        <f t="shared" si="23"/>
        <v>43.052232444823318</v>
      </c>
      <c r="Z32" s="37">
        <f t="shared" si="23"/>
        <v>38.719251199877156</v>
      </c>
      <c r="AA32" s="37">
        <f t="shared" si="23"/>
        <v>39.220181526649952</v>
      </c>
      <c r="AB32" s="37">
        <f>SUM(AB33:AB36)</f>
        <v>22.140072940994362</v>
      </c>
      <c r="AC32" s="37">
        <f>SUM(AC33:AC36)</f>
        <v>24.346379607661021</v>
      </c>
      <c r="AD32" s="37">
        <f>SUM(AD33:AD36)</f>
        <v>24.346379607661021</v>
      </c>
      <c r="AE32" s="38">
        <f>AD32/$AD$38</f>
        <v>6.332840411179501E-4</v>
      </c>
      <c r="AF32" s="38">
        <f>(AD32-B32)/B32</f>
        <v>-0.73131813202293572</v>
      </c>
      <c r="AH32" s="39">
        <f>(AD32-AC32)/AC32</f>
        <v>0</v>
      </c>
      <c r="AI32" s="40">
        <f>AD32-AC32</f>
        <v>0</v>
      </c>
    </row>
    <row r="33" spans="1:35" outlineLevel="1" x14ac:dyDescent="0.25">
      <c r="A33" s="41" t="s">
        <v>37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27">
        <f>AD33/$AD$38</f>
        <v>0</v>
      </c>
      <c r="AF33" s="43"/>
      <c r="AH33" s="48"/>
      <c r="AI33" s="45">
        <f>AD33-AC33</f>
        <v>0</v>
      </c>
    </row>
    <row r="34" spans="1:35" outlineLevel="1" x14ac:dyDescent="0.25">
      <c r="A34" s="41" t="s">
        <v>38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27">
        <f t="shared" ref="AE34:AE36" si="24">AD34/$AD$38</f>
        <v>0</v>
      </c>
      <c r="AF34" s="43"/>
      <c r="AH34" s="48"/>
      <c r="AI34" s="45">
        <f t="shared" ref="AI34:AI36" si="25">AD34-AC34</f>
        <v>0</v>
      </c>
    </row>
    <row r="35" spans="1:35" outlineLevel="1" x14ac:dyDescent="0.25">
      <c r="A35" s="41" t="s">
        <v>39</v>
      </c>
      <c r="B35" s="42">
        <v>90.614151937261823</v>
      </c>
      <c r="C35" s="42">
        <v>90.925080273790741</v>
      </c>
      <c r="D35" s="42">
        <v>91.327221808728751</v>
      </c>
      <c r="E35" s="42">
        <v>91.697422353556675</v>
      </c>
      <c r="F35" s="42">
        <v>92.013272284233707</v>
      </c>
      <c r="G35" s="42">
        <v>92.328555737865173</v>
      </c>
      <c r="H35" s="42">
        <v>92.21337624496698</v>
      </c>
      <c r="I35" s="42">
        <v>79.010408975834821</v>
      </c>
      <c r="J35" s="42">
        <v>61.388838952398324</v>
      </c>
      <c r="K35" s="42">
        <v>68.751469991388575</v>
      </c>
      <c r="L35" s="42">
        <v>73.267031758038058</v>
      </c>
      <c r="M35" s="42">
        <v>81.978240617457885</v>
      </c>
      <c r="N35" s="42">
        <v>105.76962238807788</v>
      </c>
      <c r="O35" s="42">
        <v>150.93346054006457</v>
      </c>
      <c r="P35" s="42">
        <v>142.78844430153842</v>
      </c>
      <c r="Q35" s="42">
        <v>127.27467242665767</v>
      </c>
      <c r="R35" s="42">
        <v>124.35288146235634</v>
      </c>
      <c r="S35" s="42">
        <v>82.760765806725232</v>
      </c>
      <c r="T35" s="42">
        <v>61.935982419495538</v>
      </c>
      <c r="U35" s="42">
        <v>63.383746244742433</v>
      </c>
      <c r="V35" s="42">
        <v>54.895651732261044</v>
      </c>
      <c r="W35" s="42">
        <v>42.252579396887988</v>
      </c>
      <c r="X35" s="42">
        <v>45.507880356436161</v>
      </c>
      <c r="Y35" s="42">
        <v>43.052232444823318</v>
      </c>
      <c r="Z35" s="42">
        <v>38.719251199877156</v>
      </c>
      <c r="AA35" s="42">
        <v>39.220181526649952</v>
      </c>
      <c r="AB35" s="42">
        <v>22.140072940994362</v>
      </c>
      <c r="AC35" s="42">
        <v>24.346379607661021</v>
      </c>
      <c r="AD35" s="42">
        <v>24.346379607661021</v>
      </c>
      <c r="AE35" s="27">
        <f t="shared" si="24"/>
        <v>6.332840411179501E-4</v>
      </c>
      <c r="AF35" s="43">
        <f>(AD35-B35)/B35</f>
        <v>-0.73131813202293572</v>
      </c>
      <c r="AH35" s="48">
        <f>(AD35-AC35)/AC35</f>
        <v>0</v>
      </c>
      <c r="AI35" s="45">
        <f t="shared" si="25"/>
        <v>0</v>
      </c>
    </row>
    <row r="36" spans="1:35" outlineLevel="1" x14ac:dyDescent="0.25">
      <c r="A36" s="41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27">
        <f t="shared" si="24"/>
        <v>0</v>
      </c>
      <c r="AF36" s="43"/>
      <c r="AH36" s="48"/>
      <c r="AI36" s="45">
        <f t="shared" si="25"/>
        <v>0</v>
      </c>
    </row>
    <row r="37" spans="1:35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1"/>
      <c r="U37" s="49"/>
      <c r="V37" s="49"/>
      <c r="W37" s="49"/>
      <c r="X37" s="49"/>
      <c r="Y37" s="49"/>
      <c r="Z37" s="21"/>
      <c r="AA37" s="21"/>
      <c r="AB37" s="21"/>
      <c r="AC37" s="21"/>
      <c r="AD37" s="21"/>
      <c r="AE37" s="50"/>
      <c r="AH37" s="51"/>
      <c r="AI37" s="47"/>
    </row>
    <row r="38" spans="1:35" x14ac:dyDescent="0.25">
      <c r="A38" s="52" t="s">
        <v>41</v>
      </c>
      <c r="B38" s="53">
        <f t="shared" ref="B38:AA38" si="26">SUM(B2,B7,B8,B9,B10,B11,B17,B23,B24,B32)</f>
        <v>32887.178724568927</v>
      </c>
      <c r="C38" s="53">
        <f t="shared" si="26"/>
        <v>33615.466805247779</v>
      </c>
      <c r="D38" s="53">
        <f t="shared" si="26"/>
        <v>33426.113645241676</v>
      </c>
      <c r="E38" s="53">
        <f t="shared" si="26"/>
        <v>33656.837102155696</v>
      </c>
      <c r="F38" s="53">
        <f t="shared" si="26"/>
        <v>34779.15326676338</v>
      </c>
      <c r="G38" s="53">
        <f t="shared" si="26"/>
        <v>35800.291449621109</v>
      </c>
      <c r="H38" s="53">
        <f t="shared" si="26"/>
        <v>37416.135629012329</v>
      </c>
      <c r="I38" s="53">
        <f t="shared" si="26"/>
        <v>38757.133724102547</v>
      </c>
      <c r="J38" s="53">
        <f t="shared" si="26"/>
        <v>40654.030069826047</v>
      </c>
      <c r="K38" s="53">
        <f t="shared" si="26"/>
        <v>42380.963524827021</v>
      </c>
      <c r="L38" s="53">
        <f t="shared" si="26"/>
        <v>45195.9564065046</v>
      </c>
      <c r="M38" s="53">
        <f t="shared" si="26"/>
        <v>47558.964576717175</v>
      </c>
      <c r="N38" s="53">
        <f t="shared" si="26"/>
        <v>46035.889959538428</v>
      </c>
      <c r="O38" s="53">
        <f t="shared" si="26"/>
        <v>45639.381112701158</v>
      </c>
      <c r="P38" s="53">
        <f t="shared" si="26"/>
        <v>46130.00710041311</v>
      </c>
      <c r="Q38" s="53">
        <f t="shared" si="26"/>
        <v>48121.252283603069</v>
      </c>
      <c r="R38" s="53">
        <f t="shared" si="26"/>
        <v>47566.744743306597</v>
      </c>
      <c r="S38" s="53">
        <f t="shared" si="26"/>
        <v>47636.602099804113</v>
      </c>
      <c r="T38" s="53">
        <f t="shared" si="26"/>
        <v>47317.572720245334</v>
      </c>
      <c r="U38" s="53">
        <f t="shared" si="26"/>
        <v>42116.904140712853</v>
      </c>
      <c r="V38" s="53">
        <f t="shared" si="26"/>
        <v>41679.08146076632</v>
      </c>
      <c r="W38" s="53">
        <f t="shared" si="26"/>
        <v>38002.078964036547</v>
      </c>
      <c r="X38" s="53">
        <f t="shared" si="26"/>
        <v>38180.534207186989</v>
      </c>
      <c r="Y38" s="53">
        <f t="shared" si="26"/>
        <v>37170.610436919909</v>
      </c>
      <c r="Z38" s="53">
        <f t="shared" si="26"/>
        <v>36672.244856086618</v>
      </c>
      <c r="AA38" s="53">
        <f t="shared" si="26"/>
        <v>38418.12119407767</v>
      </c>
      <c r="AB38" s="53">
        <f>SUM(AB2,AB7,AB8,AB9,AB10,AB11,AB17,AB23,AB24,AB32)</f>
        <v>39896.509856502213</v>
      </c>
      <c r="AC38" s="53">
        <f>SUM(AC2,AC7,AC8,AC9,AC10,AC11,AC17,AC23,AC24,AC32)</f>
        <v>38663.001223304229</v>
      </c>
      <c r="AD38" s="53">
        <f>SUM(AD2,AD7,AD8,AD9,AD10,AD11,AD17,AD23,AD24,AD32)</f>
        <v>38444.644151590852</v>
      </c>
      <c r="AE38" s="38">
        <f>AD38/$AD$38</f>
        <v>1</v>
      </c>
      <c r="AF38" s="38">
        <f>(AD38-B38)/B38</f>
        <v>0.16898577629798711</v>
      </c>
      <c r="AH38" s="39">
        <f>(AD38-AC38)/AC38</f>
        <v>-5.6477010269384304E-3</v>
      </c>
      <c r="AI38" s="40">
        <f>AD38-AC38</f>
        <v>-218.35707171337708</v>
      </c>
    </row>
    <row r="39" spans="1:35" ht="13.5" customHeight="1" x14ac:dyDescent="0.25">
      <c r="B39" s="54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5" x14ac:dyDescent="0.25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I40" s="47"/>
    </row>
    <row r="41" spans="1:35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F41" s="57"/>
    </row>
    <row r="42" spans="1:35" x14ac:dyDescent="0.25">
      <c r="T42" s="21"/>
      <c r="Z42" s="21"/>
      <c r="AA42" s="17"/>
      <c r="AB42" s="17"/>
      <c r="AC42" s="17"/>
      <c r="AD42" s="17"/>
    </row>
    <row r="43" spans="1:35" x14ac:dyDescent="0.2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5" x14ac:dyDescent="0.25">
      <c r="Y44" s="59"/>
      <c r="Z44" s="59"/>
      <c r="AA44" s="59"/>
      <c r="AB44" s="59"/>
      <c r="AC44" s="59"/>
      <c r="AD44" s="59"/>
      <c r="AE44" s="59"/>
      <c r="AF44" s="59"/>
      <c r="AG44" s="59"/>
    </row>
    <row r="45" spans="1:35" x14ac:dyDescent="0.25">
      <c r="Y45" s="59"/>
      <c r="Z45" s="60"/>
      <c r="AA45" s="60"/>
      <c r="AB45" s="60"/>
      <c r="AC45" s="60"/>
      <c r="AD45" s="60"/>
      <c r="AE45" s="59"/>
      <c r="AF45" s="59"/>
      <c r="AG45" s="59"/>
    </row>
    <row r="46" spans="1:35" x14ac:dyDescent="0.25">
      <c r="Y46" s="59"/>
      <c r="Z46" s="60"/>
      <c r="AA46" s="60"/>
      <c r="AB46" s="60"/>
      <c r="AC46" s="60"/>
      <c r="AD46" s="60"/>
      <c r="AE46" s="61"/>
      <c r="AF46" s="59"/>
      <c r="AG46" s="61"/>
    </row>
    <row r="47" spans="1:35" x14ac:dyDescent="0.25">
      <c r="Y47" s="59"/>
      <c r="Z47" s="60"/>
      <c r="AA47" s="60"/>
      <c r="AB47" s="60"/>
      <c r="AC47" s="60"/>
      <c r="AD47" s="60"/>
      <c r="AE47" s="61"/>
      <c r="AF47" s="59"/>
      <c r="AG47" s="59"/>
    </row>
    <row r="48" spans="1:35" x14ac:dyDescent="0.25">
      <c r="Y48" s="59"/>
      <c r="Z48" s="60"/>
      <c r="AA48" s="60"/>
      <c r="AB48" s="60"/>
      <c r="AC48" s="60"/>
      <c r="AD48" s="60"/>
      <c r="AE48" s="61"/>
      <c r="AF48" s="59"/>
      <c r="AG48" s="59"/>
      <c r="AI48" s="47"/>
    </row>
    <row r="49" spans="25:35" x14ac:dyDescent="0.25">
      <c r="Y49" s="59"/>
      <c r="Z49" s="60"/>
      <c r="AA49" s="60"/>
      <c r="AB49" s="60"/>
      <c r="AC49" s="60"/>
      <c r="AD49" s="60"/>
      <c r="AE49" s="61"/>
      <c r="AF49" s="59"/>
      <c r="AG49" s="59"/>
      <c r="AI49" s="47"/>
    </row>
    <row r="50" spans="25:35" x14ac:dyDescent="0.25">
      <c r="Y50" s="59"/>
      <c r="Z50" s="60"/>
      <c r="AA50" s="60"/>
      <c r="AB50" s="60"/>
      <c r="AC50" s="60"/>
      <c r="AD50" s="60"/>
      <c r="AE50" s="61"/>
      <c r="AF50" s="59"/>
      <c r="AG50" s="59"/>
      <c r="AI50" s="47"/>
    </row>
    <row r="51" spans="25:35" x14ac:dyDescent="0.25">
      <c r="Y51" s="59"/>
      <c r="Z51" s="60"/>
      <c r="AA51" s="60"/>
      <c r="AB51" s="60"/>
      <c r="AC51" s="60"/>
      <c r="AD51" s="60"/>
      <c r="AE51" s="61"/>
      <c r="AF51" s="59"/>
      <c r="AG51" s="59"/>
      <c r="AI51" s="47"/>
    </row>
    <row r="52" spans="25:35" x14ac:dyDescent="0.25">
      <c r="Y52" s="59"/>
      <c r="Z52" s="60"/>
      <c r="AA52" s="60"/>
      <c r="AB52" s="60"/>
      <c r="AC52" s="60"/>
      <c r="AD52" s="60"/>
      <c r="AE52" s="61"/>
      <c r="AF52" s="59"/>
      <c r="AG52" s="59"/>
      <c r="AI52" s="47"/>
    </row>
    <row r="53" spans="25:35" x14ac:dyDescent="0.25">
      <c r="Y53" s="59"/>
      <c r="Z53" s="60"/>
      <c r="AA53" s="60"/>
      <c r="AB53" s="60"/>
      <c r="AC53" s="60"/>
      <c r="AD53" s="60"/>
      <c r="AE53" s="61"/>
      <c r="AF53" s="59"/>
      <c r="AG53" s="59"/>
      <c r="AI53" s="47"/>
    </row>
    <row r="54" spans="25:35" x14ac:dyDescent="0.25">
      <c r="Y54" s="59"/>
      <c r="Z54" s="60"/>
      <c r="AA54" s="60"/>
      <c r="AB54" s="60"/>
      <c r="AC54" s="60"/>
      <c r="AD54" s="60"/>
      <c r="AE54" s="61"/>
      <c r="AF54" s="59"/>
      <c r="AG54" s="59"/>
      <c r="AH54" s="62"/>
      <c r="AI54" s="47"/>
    </row>
    <row r="55" spans="25:35" x14ac:dyDescent="0.25">
      <c r="Y55" s="59"/>
      <c r="Z55" s="60"/>
      <c r="AA55" s="60"/>
      <c r="AB55" s="60"/>
      <c r="AC55" s="60"/>
      <c r="AD55" s="60"/>
      <c r="AE55" s="61"/>
      <c r="AF55" s="59"/>
      <c r="AG55" s="59"/>
      <c r="AI55" s="47"/>
    </row>
    <row r="56" spans="25:35" x14ac:dyDescent="0.25">
      <c r="Y56" s="59"/>
      <c r="Z56" s="60"/>
      <c r="AA56" s="60"/>
      <c r="AB56" s="60"/>
      <c r="AC56" s="60"/>
      <c r="AD56" s="60"/>
      <c r="AE56" s="61"/>
      <c r="AF56" s="61"/>
      <c r="AG56" s="59"/>
      <c r="AI56" s="47"/>
    </row>
    <row r="57" spans="25:35" x14ac:dyDescent="0.25">
      <c r="Y57" s="59"/>
      <c r="Z57" s="60"/>
      <c r="AA57" s="60"/>
      <c r="AB57" s="60"/>
      <c r="AC57" s="60"/>
      <c r="AD57" s="60"/>
      <c r="AE57" s="59"/>
      <c r="AF57" s="59"/>
      <c r="AG57" s="59"/>
      <c r="AI57" s="47"/>
    </row>
    <row r="58" spans="25:35" x14ac:dyDescent="0.25">
      <c r="Y58" s="59"/>
      <c r="Z58" s="59"/>
      <c r="AA58" s="63"/>
      <c r="AB58" s="63"/>
      <c r="AC58" s="63"/>
      <c r="AD58" s="63"/>
      <c r="AE58" s="59"/>
      <c r="AF58" s="59"/>
      <c r="AG58" s="59"/>
      <c r="AI58" s="47"/>
    </row>
    <row r="59" spans="25:35" x14ac:dyDescent="0.25">
      <c r="Y59" s="59"/>
      <c r="Z59" s="59"/>
      <c r="AA59" s="59"/>
      <c r="AB59" s="59"/>
      <c r="AC59" s="59"/>
      <c r="AD59" s="59"/>
      <c r="AE59" s="59"/>
      <c r="AF59" s="59"/>
      <c r="AG59" s="59"/>
      <c r="AI59" s="47"/>
    </row>
    <row r="60" spans="25:35" x14ac:dyDescent="0.25">
      <c r="Y60" s="59"/>
      <c r="Z60" s="59"/>
      <c r="AA60" s="59"/>
      <c r="AB60" s="59"/>
      <c r="AC60" s="59"/>
      <c r="AD60" s="59"/>
      <c r="AE60" s="59"/>
      <c r="AF60" s="59"/>
      <c r="AG60" s="59"/>
      <c r="AI60" s="47"/>
    </row>
    <row r="61" spans="25:35" x14ac:dyDescent="0.25">
      <c r="Y61" s="59"/>
      <c r="Z61" s="59"/>
      <c r="AA61" s="59"/>
      <c r="AB61" s="59"/>
      <c r="AC61" s="59"/>
      <c r="AD61" s="59"/>
      <c r="AE61" s="59"/>
      <c r="AF61" s="59"/>
      <c r="AG61" s="5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E14C-1844-4A64-A2E0-7766A1B3C758}">
  <sheetPr>
    <tabColor rgb="FFFF0000"/>
    <outlinePr summaryBelow="0"/>
  </sheetPr>
  <dimension ref="A1:AO55"/>
  <sheetViews>
    <sheetView topLeftCell="E1" zoomScale="75" zoomScaleNormal="75" workbookViewId="0">
      <pane ySplit="1" topLeftCell="A2" activePane="bottomLeft" state="frozen"/>
      <selection activeCell="AA33" sqref="AA33"/>
      <selection pane="bottomLeft" activeCell="AF43" sqref="AF43"/>
    </sheetView>
  </sheetViews>
  <sheetFormatPr defaultRowHeight="15" outlineLevelRow="1" x14ac:dyDescent="0.25"/>
  <cols>
    <col min="1" max="1" width="45" style="35" customWidth="1"/>
    <col min="2" max="29" width="9.85546875" style="35" bestFit="1" customWidth="1"/>
    <col min="30" max="30" width="9.85546875" style="35" customWidth="1"/>
    <col min="31" max="31" width="11.140625" style="35" bestFit="1" customWidth="1"/>
    <col min="32" max="32" width="13" style="35" customWidth="1"/>
    <col min="33" max="33" width="9.7109375" style="35" customWidth="1"/>
    <col min="34" max="34" width="10.28515625" style="35" bestFit="1" customWidth="1"/>
    <col min="35" max="35" width="13.85546875" style="35" bestFit="1" customWidth="1"/>
    <col min="36" max="36" width="13.5703125" style="35" customWidth="1"/>
    <col min="37" max="16384" width="9.140625" style="35"/>
  </cols>
  <sheetData>
    <row r="1" spans="1:35" ht="30" x14ac:dyDescent="0.25">
      <c r="A1" s="30" t="s">
        <v>0</v>
      </c>
      <c r="B1" s="31">
        <v>1990</v>
      </c>
      <c r="C1" s="31">
        <v>1991</v>
      </c>
      <c r="D1" s="31">
        <v>1992</v>
      </c>
      <c r="E1" s="31">
        <v>1993</v>
      </c>
      <c r="F1" s="31">
        <v>1994</v>
      </c>
      <c r="G1" s="31">
        <v>1995</v>
      </c>
      <c r="H1" s="31">
        <v>1996</v>
      </c>
      <c r="I1" s="31">
        <v>1997</v>
      </c>
      <c r="J1" s="31">
        <v>1998</v>
      </c>
      <c r="K1" s="31">
        <v>1999</v>
      </c>
      <c r="L1" s="31">
        <v>2000</v>
      </c>
      <c r="M1" s="31">
        <v>2001</v>
      </c>
      <c r="N1" s="31">
        <v>2002</v>
      </c>
      <c r="O1" s="31">
        <v>2003</v>
      </c>
      <c r="P1" s="31">
        <v>2004</v>
      </c>
      <c r="Q1" s="31">
        <v>2005</v>
      </c>
      <c r="R1" s="31">
        <v>2006</v>
      </c>
      <c r="S1" s="31">
        <v>2007</v>
      </c>
      <c r="T1" s="31">
        <v>2008</v>
      </c>
      <c r="U1" s="31">
        <v>2009</v>
      </c>
      <c r="V1" s="31">
        <v>2010</v>
      </c>
      <c r="W1" s="31">
        <v>2011</v>
      </c>
      <c r="X1" s="31">
        <v>2012</v>
      </c>
      <c r="Y1" s="31">
        <v>2013</v>
      </c>
      <c r="Z1" s="31">
        <v>2014</v>
      </c>
      <c r="AA1" s="31">
        <v>2015</v>
      </c>
      <c r="AB1" s="31">
        <v>2016</v>
      </c>
      <c r="AC1" s="31">
        <v>2017</v>
      </c>
      <c r="AD1" s="31">
        <v>2018</v>
      </c>
      <c r="AE1" s="30" t="s">
        <v>1</v>
      </c>
      <c r="AF1" s="32" t="s">
        <v>2</v>
      </c>
      <c r="AG1" s="33"/>
      <c r="AH1" s="32" t="s">
        <v>3</v>
      </c>
      <c r="AI1" s="34" t="s">
        <v>4</v>
      </c>
    </row>
    <row r="2" spans="1:35" x14ac:dyDescent="0.25">
      <c r="A2" s="36" t="s">
        <v>5</v>
      </c>
      <c r="B2" s="37">
        <f t="shared" ref="B2:AA2" si="0">SUM(B3:B6)</f>
        <v>111.52691324806445</v>
      </c>
      <c r="C2" s="37">
        <f t="shared" si="0"/>
        <v>104.21994060556345</v>
      </c>
      <c r="D2" s="37">
        <f t="shared" si="0"/>
        <v>100.26188196436077</v>
      </c>
      <c r="E2" s="37">
        <f t="shared" si="0"/>
        <v>105.04566935694214</v>
      </c>
      <c r="F2" s="37">
        <f t="shared" si="0"/>
        <v>103.69353463243442</v>
      </c>
      <c r="G2" s="37">
        <f t="shared" si="0"/>
        <v>104.04085172834588</v>
      </c>
      <c r="H2" s="37">
        <f t="shared" si="0"/>
        <v>104.97899495274382</v>
      </c>
      <c r="I2" s="37">
        <f t="shared" si="0"/>
        <v>102.36736814659655</v>
      </c>
      <c r="J2" s="37">
        <f t="shared" si="0"/>
        <v>91.881056602473919</v>
      </c>
      <c r="K2" s="37">
        <f t="shared" si="0"/>
        <v>94.341152471439301</v>
      </c>
      <c r="L2" s="37">
        <f t="shared" si="0"/>
        <v>99.244612207150865</v>
      </c>
      <c r="M2" s="37">
        <f t="shared" si="0"/>
        <v>112.96359666088988</v>
      </c>
      <c r="N2" s="37">
        <f t="shared" si="0"/>
        <v>87.969246629018784</v>
      </c>
      <c r="O2" s="37">
        <f t="shared" si="0"/>
        <v>757.35907280505853</v>
      </c>
      <c r="P2" s="37">
        <f t="shared" si="0"/>
        <v>95.173374142587917</v>
      </c>
      <c r="Q2" s="37">
        <f t="shared" si="0"/>
        <v>88.830073186238337</v>
      </c>
      <c r="R2" s="37">
        <f t="shared" si="0"/>
        <v>98.923662420687521</v>
      </c>
      <c r="S2" s="37">
        <f t="shared" si="0"/>
        <v>103.28548065042806</v>
      </c>
      <c r="T2" s="37">
        <f t="shared" si="0"/>
        <v>96.473236370056682</v>
      </c>
      <c r="U2" s="37">
        <f t="shared" si="0"/>
        <v>90.265340416062656</v>
      </c>
      <c r="V2" s="37">
        <f t="shared" si="0"/>
        <v>95.08385355594902</v>
      </c>
      <c r="W2" s="37">
        <f t="shared" si="0"/>
        <v>89.793849772871212</v>
      </c>
      <c r="X2" s="37">
        <f t="shared" si="0"/>
        <v>93.985420169274875</v>
      </c>
      <c r="Y2" s="37">
        <f t="shared" si="0"/>
        <v>93.220708461653103</v>
      </c>
      <c r="Z2" s="37">
        <f t="shared" si="0"/>
        <v>92.561250674751705</v>
      </c>
      <c r="AA2" s="37">
        <f t="shared" si="0"/>
        <v>94.769831458279413</v>
      </c>
      <c r="AB2" s="37">
        <f>SUM(AB3:AB6)</f>
        <v>97.980412132881924</v>
      </c>
      <c r="AC2" s="37">
        <f>SUM(AC3:AC6)</f>
        <v>101.35233306231102</v>
      </c>
      <c r="AD2" s="37">
        <f>SUM(AD3:AD6)</f>
        <v>110.24537947251551</v>
      </c>
      <c r="AE2" s="38">
        <f>AD2/$AD$38</f>
        <v>7.8720832274352531E-3</v>
      </c>
      <c r="AF2" s="38">
        <f>(AD2-B2)/B2</f>
        <v>-1.149080287641851E-2</v>
      </c>
      <c r="AH2" s="39">
        <f>(AD2-AC2)/AC2</f>
        <v>8.7743874674666641E-2</v>
      </c>
      <c r="AI2" s="40">
        <f>AD2-AC2</f>
        <v>8.8930464102044908</v>
      </c>
    </row>
    <row r="3" spans="1:35" outlineLevel="1" x14ac:dyDescent="0.25">
      <c r="A3" s="41" t="s">
        <v>6</v>
      </c>
      <c r="B3" s="42">
        <v>6.4818889564158182</v>
      </c>
      <c r="C3" s="42">
        <v>6.4872622869445049</v>
      </c>
      <c r="D3" s="42">
        <v>6.5620887803837995</v>
      </c>
      <c r="E3" s="42">
        <v>7.1436243991121566</v>
      </c>
      <c r="F3" s="42">
        <v>7.2085783042160649</v>
      </c>
      <c r="G3" s="42">
        <v>7.7011369263617899</v>
      </c>
      <c r="H3" s="42">
        <v>8.8023519552061291</v>
      </c>
      <c r="I3" s="42">
        <v>9.1354142800409051</v>
      </c>
      <c r="J3" s="42">
        <v>9.0394917232228895</v>
      </c>
      <c r="K3" s="42">
        <v>9.8011272801096503</v>
      </c>
      <c r="L3" s="42">
        <v>10.731049809904667</v>
      </c>
      <c r="M3" s="42">
        <v>11.232705164050728</v>
      </c>
      <c r="N3" s="42">
        <v>10.604647114107882</v>
      </c>
      <c r="O3" s="42">
        <v>9.9355500466812412</v>
      </c>
      <c r="P3" s="42">
        <v>8.7739655275359993</v>
      </c>
      <c r="Q3" s="42">
        <v>8.9068404536917924</v>
      </c>
      <c r="R3" s="42">
        <v>8.4410984361986063</v>
      </c>
      <c r="S3" s="42">
        <v>8.7104803372979074</v>
      </c>
      <c r="T3" s="42">
        <v>6.964645856743644</v>
      </c>
      <c r="U3" s="42">
        <v>6.7657345154987265</v>
      </c>
      <c r="V3" s="42">
        <v>6.7129709447700678</v>
      </c>
      <c r="W3" s="42">
        <v>5.5727622091714331</v>
      </c>
      <c r="X3" s="42">
        <v>6.749866496921312</v>
      </c>
      <c r="Y3" s="42">
        <v>6.4747302539316545</v>
      </c>
      <c r="Z3" s="42">
        <v>6.6379009144790384</v>
      </c>
      <c r="AA3" s="42">
        <v>6.4359586259694961</v>
      </c>
      <c r="AB3" s="42">
        <v>7.3057916641115987</v>
      </c>
      <c r="AC3" s="42">
        <v>8.9322819607004789</v>
      </c>
      <c r="AD3" s="42">
        <v>10.307373963667647</v>
      </c>
      <c r="AE3" s="43">
        <f t="shared" ref="AE3:AE36" si="1">AD3/$AD$38</f>
        <v>7.3599915104396259E-4</v>
      </c>
      <c r="AF3" s="43">
        <f t="shared" ref="AF3:AF36" si="2">(AD3-B3)/B3</f>
        <v>0.59018058361912196</v>
      </c>
      <c r="AH3" s="44">
        <f t="shared" ref="AH3:AH36" si="3">(AD3-AC3)/AC3</f>
        <v>0.15394632737940711</v>
      </c>
      <c r="AI3" s="45">
        <f t="shared" ref="AI3:AI36" si="4">AD3-AC3</f>
        <v>1.3750920029671683</v>
      </c>
    </row>
    <row r="4" spans="1:35" outlineLevel="1" x14ac:dyDescent="0.25">
      <c r="A4" s="41" t="s">
        <v>7</v>
      </c>
      <c r="B4" s="42">
        <v>0.10271110094999999</v>
      </c>
      <c r="C4" s="42">
        <v>0.10887647796000001</v>
      </c>
      <c r="D4" s="42">
        <v>9.4878226169999996E-2</v>
      </c>
      <c r="E4" s="42">
        <v>9.7258317300000008E-2</v>
      </c>
      <c r="F4" s="42">
        <v>0.10168533495</v>
      </c>
      <c r="G4" s="42">
        <v>0.10286423316</v>
      </c>
      <c r="H4" s="42">
        <v>0.10551290751000002</v>
      </c>
      <c r="I4" s="42">
        <v>0.12775884129000004</v>
      </c>
      <c r="J4" s="42">
        <v>0.13834663046999998</v>
      </c>
      <c r="K4" s="42">
        <v>0.12996120275999998</v>
      </c>
      <c r="L4" s="42">
        <v>0.17120955636000001</v>
      </c>
      <c r="M4" s="42">
        <v>0.19332004716000004</v>
      </c>
      <c r="N4" s="42">
        <v>0.19825559353800001</v>
      </c>
      <c r="O4" s="42">
        <v>0.18845624160000002</v>
      </c>
      <c r="P4" s="42">
        <v>0.19141578585000002</v>
      </c>
      <c r="Q4" s="42">
        <v>0.23430810702162716</v>
      </c>
      <c r="R4" s="42">
        <v>0.22220776386090638</v>
      </c>
      <c r="S4" s="42">
        <v>0.21622045507207976</v>
      </c>
      <c r="T4" s="42">
        <v>0.21502993640937521</v>
      </c>
      <c r="U4" s="42">
        <v>0.17919873360729233</v>
      </c>
      <c r="V4" s="42">
        <v>0.14740674985619373</v>
      </c>
      <c r="W4" s="42">
        <v>0.11080044909476178</v>
      </c>
      <c r="X4" s="42">
        <v>0.11448278030506849</v>
      </c>
      <c r="Y4" s="42">
        <v>0.13191776852760495</v>
      </c>
      <c r="Z4" s="42">
        <v>0.13938581215562401</v>
      </c>
      <c r="AA4" s="42">
        <v>0.15854713302728077</v>
      </c>
      <c r="AB4" s="42">
        <v>0.15403159263273183</v>
      </c>
      <c r="AC4" s="42">
        <v>0.14648365372814562</v>
      </c>
      <c r="AD4" s="42">
        <v>0.14691497140944512</v>
      </c>
      <c r="AE4" s="43">
        <f t="shared" si="1"/>
        <v>1.0490479399907624E-5</v>
      </c>
      <c r="AF4" s="43">
        <f t="shared" si="2"/>
        <v>0.43037091463914573</v>
      </c>
      <c r="AH4" s="44">
        <f t="shared" si="3"/>
        <v>2.94447653592784E-3</v>
      </c>
      <c r="AI4" s="45">
        <f t="shared" si="4"/>
        <v>4.3131768129950343E-4</v>
      </c>
    </row>
    <row r="5" spans="1:35" outlineLevel="1" x14ac:dyDescent="0.25">
      <c r="A5" s="41" t="s">
        <v>8</v>
      </c>
      <c r="B5" s="42">
        <v>4.0494729600000008E-2</v>
      </c>
      <c r="C5" s="42">
        <v>3.2317909200000002E-2</v>
      </c>
      <c r="D5" s="42">
        <v>2.80348128E-2</v>
      </c>
      <c r="E5" s="42">
        <v>2.80348128E-2</v>
      </c>
      <c r="F5" s="42">
        <v>3.2317909200000002E-2</v>
      </c>
      <c r="G5" s="42">
        <v>2.9202929999999995E-2</v>
      </c>
      <c r="H5" s="42">
        <v>2.9202929999999995E-2</v>
      </c>
      <c r="I5" s="42">
        <v>2.0636737200000001E-2</v>
      </c>
      <c r="J5" s="42">
        <v>3.5043516000000004E-2</v>
      </c>
      <c r="K5" s="42">
        <v>3.3875398800000005E-2</v>
      </c>
      <c r="L5" s="42">
        <v>3.7379750400000009E-2</v>
      </c>
      <c r="M5" s="42">
        <v>4.9839667200000007E-2</v>
      </c>
      <c r="N5" s="42">
        <v>6.30783288E-2</v>
      </c>
      <c r="O5" s="42">
        <v>7.1255149199999993E-2</v>
      </c>
      <c r="P5" s="42">
        <v>6.5737410901826193E-2</v>
      </c>
      <c r="Q5" s="42">
        <v>7.6815942513090443E-2</v>
      </c>
      <c r="R5" s="42">
        <v>7.8892753550082725E-2</v>
      </c>
      <c r="S5" s="42">
        <v>7.5388523288489689E-2</v>
      </c>
      <c r="T5" s="42">
        <v>8.7307229997892005E-2</v>
      </c>
      <c r="U5" s="42">
        <v>8.8122883945795108E-2</v>
      </c>
      <c r="V5" s="42">
        <v>9.1589236167887569E-2</v>
      </c>
      <c r="W5" s="42">
        <v>6.2434643633033103E-2</v>
      </c>
      <c r="X5" s="42">
        <v>6.5361662521765548E-2</v>
      </c>
      <c r="Y5" s="42">
        <v>7.2569949881395215E-2</v>
      </c>
      <c r="Z5" s="42">
        <v>6.1958834014854844E-2</v>
      </c>
      <c r="AA5" s="42">
        <v>5.3064345867570743E-2</v>
      </c>
      <c r="AB5" s="42">
        <v>5.7582165302548047E-2</v>
      </c>
      <c r="AC5" s="42">
        <v>5.8783954099960074E-2</v>
      </c>
      <c r="AD5" s="42">
        <v>5.4066689068617127E-2</v>
      </c>
      <c r="AE5" s="43">
        <f t="shared" si="1"/>
        <v>3.8606377719995563E-6</v>
      </c>
      <c r="AF5" s="43">
        <f t="shared" si="2"/>
        <v>0.3351537250076394</v>
      </c>
      <c r="AH5" s="44">
        <f t="shared" si="3"/>
        <v>-8.0247494466285846E-2</v>
      </c>
      <c r="AI5" s="45">
        <f t="shared" si="4"/>
        <v>-4.7172650313429473E-3</v>
      </c>
    </row>
    <row r="6" spans="1:35" outlineLevel="1" x14ac:dyDescent="0.25">
      <c r="A6" s="41" t="s">
        <v>9</v>
      </c>
      <c r="B6" s="42">
        <v>104.90181846109863</v>
      </c>
      <c r="C6" s="42">
        <v>97.591483931458953</v>
      </c>
      <c r="D6" s="42">
        <v>93.576880145006967</v>
      </c>
      <c r="E6" s="42">
        <v>97.776751827729981</v>
      </c>
      <c r="F6" s="42">
        <v>96.350953084068351</v>
      </c>
      <c r="G6" s="42">
        <v>96.207647638824099</v>
      </c>
      <c r="H6" s="42">
        <v>96.041927160027683</v>
      </c>
      <c r="I6" s="42">
        <v>93.083558288065646</v>
      </c>
      <c r="J6" s="42">
        <v>82.668174732781026</v>
      </c>
      <c r="K6" s="42">
        <v>84.376188589769654</v>
      </c>
      <c r="L6" s="42">
        <v>88.3049730904862</v>
      </c>
      <c r="M6" s="42">
        <v>101.48773178247914</v>
      </c>
      <c r="N6" s="42">
        <v>77.103265592572896</v>
      </c>
      <c r="O6" s="42">
        <v>747.1638113675773</v>
      </c>
      <c r="P6" s="42">
        <v>86.142255418300095</v>
      </c>
      <c r="Q6" s="42">
        <v>79.612108683011826</v>
      </c>
      <c r="R6" s="42">
        <v>90.181463467077933</v>
      </c>
      <c r="S6" s="42">
        <v>94.283391334769576</v>
      </c>
      <c r="T6" s="42">
        <v>89.206253346905768</v>
      </c>
      <c r="U6" s="42">
        <v>83.232284283010841</v>
      </c>
      <c r="V6" s="42">
        <v>88.131886625154863</v>
      </c>
      <c r="W6" s="42">
        <v>84.047852470971989</v>
      </c>
      <c r="X6" s="42">
        <v>87.055709229526727</v>
      </c>
      <c r="Y6" s="42">
        <v>86.541490489312451</v>
      </c>
      <c r="Z6" s="42">
        <v>85.722005114102188</v>
      </c>
      <c r="AA6" s="42">
        <v>88.12226135341507</v>
      </c>
      <c r="AB6" s="42">
        <v>90.463006710835046</v>
      </c>
      <c r="AC6" s="42">
        <v>92.214783493782434</v>
      </c>
      <c r="AD6" s="42">
        <v>99.737023848369802</v>
      </c>
      <c r="AE6" s="43">
        <f t="shared" si="1"/>
        <v>7.121732959219384E-3</v>
      </c>
      <c r="AF6" s="43">
        <f t="shared" si="2"/>
        <v>-4.9234557498582528E-2</v>
      </c>
      <c r="AH6" s="44">
        <f t="shared" si="3"/>
        <v>8.1573041432066618E-2</v>
      </c>
      <c r="AI6" s="45">
        <f t="shared" si="4"/>
        <v>7.5222403545873675</v>
      </c>
    </row>
    <row r="7" spans="1:35" x14ac:dyDescent="0.25">
      <c r="A7" s="46" t="s">
        <v>10</v>
      </c>
      <c r="B7" s="37">
        <v>442.56319450307512</v>
      </c>
      <c r="C7" s="37">
        <v>432.22637909200233</v>
      </c>
      <c r="D7" s="37">
        <v>367.05077962913231</v>
      </c>
      <c r="E7" s="37">
        <v>357.18305904168307</v>
      </c>
      <c r="F7" s="37">
        <v>314.65349365881707</v>
      </c>
      <c r="G7" s="37">
        <v>284.68916996254387</v>
      </c>
      <c r="H7" s="37">
        <v>284.16327602293347</v>
      </c>
      <c r="I7" s="37">
        <v>248.79906485733736</v>
      </c>
      <c r="J7" s="37">
        <v>263.80318635938528</v>
      </c>
      <c r="K7" s="37">
        <v>201.24536752059265</v>
      </c>
      <c r="L7" s="37">
        <v>200.77410474677936</v>
      </c>
      <c r="M7" s="37">
        <v>191.19125829793478</v>
      </c>
      <c r="N7" s="37">
        <v>188.27575612865698</v>
      </c>
      <c r="O7" s="37">
        <v>178.3080294583157</v>
      </c>
      <c r="P7" s="37">
        <v>175.31112198569383</v>
      </c>
      <c r="Q7" s="37">
        <v>182.99550720230906</v>
      </c>
      <c r="R7" s="37">
        <v>177.89889094201283</v>
      </c>
      <c r="S7" s="37">
        <v>172.3757410453504</v>
      </c>
      <c r="T7" s="37">
        <v>182.37902734919629</v>
      </c>
      <c r="U7" s="37">
        <v>193.04303516451003</v>
      </c>
      <c r="V7" s="37">
        <v>184.71590929364672</v>
      </c>
      <c r="W7" s="37">
        <v>168.66069848345958</v>
      </c>
      <c r="X7" s="37">
        <v>164.61366222105585</v>
      </c>
      <c r="Y7" s="37">
        <v>175.76833835612837</v>
      </c>
      <c r="Z7" s="37">
        <v>151.2720281573506</v>
      </c>
      <c r="AA7" s="37">
        <v>150.69531588387906</v>
      </c>
      <c r="AB7" s="37">
        <v>141.35971227297546</v>
      </c>
      <c r="AC7" s="37">
        <v>127.21857841277497</v>
      </c>
      <c r="AD7" s="37">
        <v>133.4364326831691</v>
      </c>
      <c r="AE7" s="38">
        <f t="shared" si="1"/>
        <v>9.5280428865124663E-3</v>
      </c>
      <c r="AF7" s="38">
        <f t="shared" si="2"/>
        <v>-0.69849179881983636</v>
      </c>
      <c r="AH7" s="39">
        <f t="shared" si="3"/>
        <v>4.8875363551222843E-2</v>
      </c>
      <c r="AI7" s="40">
        <f t="shared" si="4"/>
        <v>6.2178542703941275</v>
      </c>
    </row>
    <row r="8" spans="1:35" x14ac:dyDescent="0.25">
      <c r="A8" s="46" t="s">
        <v>11</v>
      </c>
      <c r="B8" s="37">
        <v>6.6674616591156113</v>
      </c>
      <c r="C8" s="37">
        <v>6.7381720049465885</v>
      </c>
      <c r="D8" s="37">
        <v>5.6506759727544047</v>
      </c>
      <c r="E8" s="37">
        <v>5.9724705097734505</v>
      </c>
      <c r="F8" s="37">
        <v>5.7861558818237269</v>
      </c>
      <c r="G8" s="37">
        <v>6.0062107218735141</v>
      </c>
      <c r="H8" s="37">
        <v>6.4456403600937699</v>
      </c>
      <c r="I8" s="37">
        <v>6.5467315408328712</v>
      </c>
      <c r="J8" s="37">
        <v>7.0697840521480346</v>
      </c>
      <c r="K8" s="37">
        <v>7.1666519822402099</v>
      </c>
      <c r="L8" s="37">
        <v>8.3997910348896365</v>
      </c>
      <c r="M8" s="37">
        <v>8.8497376086211847</v>
      </c>
      <c r="N8" s="37">
        <v>8.5539787846754667</v>
      </c>
      <c r="O8" s="37">
        <v>8.9317787428280084</v>
      </c>
      <c r="P8" s="37">
        <v>9.7932433074355778</v>
      </c>
      <c r="Q8" s="37">
        <v>11.200169584642582</v>
      </c>
      <c r="R8" s="37">
        <v>10.747514220244053</v>
      </c>
      <c r="S8" s="37">
        <v>10.403544605991364</v>
      </c>
      <c r="T8" s="37">
        <v>9.7098768753652802</v>
      </c>
      <c r="U8" s="37">
        <v>8.4057672724370853</v>
      </c>
      <c r="V8" s="37">
        <v>8.7274586363770386</v>
      </c>
      <c r="W8" s="37">
        <v>7.8141128800866539</v>
      </c>
      <c r="X8" s="37">
        <v>7.5249230148131439</v>
      </c>
      <c r="Y8" s="37">
        <v>7.6960221356877385</v>
      </c>
      <c r="Z8" s="37">
        <v>8.7865108158478833</v>
      </c>
      <c r="AA8" s="37">
        <v>9.0237542652738814</v>
      </c>
      <c r="AB8" s="37">
        <v>8.98235144569861</v>
      </c>
      <c r="AC8" s="37">
        <v>9.5422517326895608</v>
      </c>
      <c r="AD8" s="37">
        <v>9.8895053479263346</v>
      </c>
      <c r="AE8" s="38">
        <f t="shared" si="1"/>
        <v>7.0616119740828348E-4</v>
      </c>
      <c r="AF8" s="38">
        <f t="shared" si="2"/>
        <v>0.48324892643448708</v>
      </c>
      <c r="AH8" s="39">
        <f t="shared" si="3"/>
        <v>3.6391160594428956E-2</v>
      </c>
      <c r="AI8" s="40">
        <f t="shared" si="4"/>
        <v>0.34725361523677378</v>
      </c>
    </row>
    <row r="9" spans="1:35" x14ac:dyDescent="0.25">
      <c r="A9" s="46" t="s">
        <v>12</v>
      </c>
      <c r="B9" s="37">
        <v>3.5230745152500096</v>
      </c>
      <c r="C9" s="37">
        <v>3.6591568950545503</v>
      </c>
      <c r="D9" s="37">
        <v>3.7208808632853323</v>
      </c>
      <c r="E9" s="37">
        <v>3.7438136211528974</v>
      </c>
      <c r="F9" s="37">
        <v>4.2423063633316351</v>
      </c>
      <c r="G9" s="37">
        <v>3.7117355254381672</v>
      </c>
      <c r="H9" s="37">
        <v>3.8882926068681365</v>
      </c>
      <c r="I9" s="37">
        <v>4.0741949077417674</v>
      </c>
      <c r="J9" s="37">
        <v>4.0162679598412465</v>
      </c>
      <c r="K9" s="37">
        <v>4.2887881633409135</v>
      </c>
      <c r="L9" s="37">
        <v>4.2413473974490206</v>
      </c>
      <c r="M9" s="37">
        <v>4.3038854006573946</v>
      </c>
      <c r="N9" s="37">
        <v>4.2708171471359151</v>
      </c>
      <c r="O9" s="37">
        <v>4.4599807463890739</v>
      </c>
      <c r="P9" s="37">
        <v>4.0880972461076546</v>
      </c>
      <c r="Q9" s="37">
        <v>4.5380567311843212</v>
      </c>
      <c r="R9" s="37">
        <v>4.5841789622577833</v>
      </c>
      <c r="S9" s="37">
        <v>6.0249655542774079</v>
      </c>
      <c r="T9" s="37">
        <v>8.1394626733863031</v>
      </c>
      <c r="U9" s="37">
        <v>8.3443137612067915</v>
      </c>
      <c r="V9" s="37">
        <v>7.5075420417701499</v>
      </c>
      <c r="W9" s="37">
        <v>8.4457561294048844</v>
      </c>
      <c r="X9" s="37">
        <v>9.4127071658413115</v>
      </c>
      <c r="Y9" s="37">
        <v>10.896882829783616</v>
      </c>
      <c r="Z9" s="37">
        <v>11.377092411106418</v>
      </c>
      <c r="AA9" s="37">
        <v>7.8954033063350249</v>
      </c>
      <c r="AB9" s="37">
        <v>10.523487307474266</v>
      </c>
      <c r="AC9" s="37">
        <v>9.5690711792070609</v>
      </c>
      <c r="AD9" s="37">
        <v>8.7836170829230245</v>
      </c>
      <c r="AE9" s="38">
        <f t="shared" si="1"/>
        <v>6.2719512641280578E-4</v>
      </c>
      <c r="AF9" s="38">
        <f t="shared" si="2"/>
        <v>1.4931681248586106</v>
      </c>
      <c r="AH9" s="39">
        <f t="shared" si="3"/>
        <v>-8.2082584774870793E-2</v>
      </c>
      <c r="AI9" s="40">
        <f t="shared" si="4"/>
        <v>-0.7854540962840364</v>
      </c>
    </row>
    <row r="10" spans="1:35" x14ac:dyDescent="0.25">
      <c r="A10" s="46" t="s">
        <v>13</v>
      </c>
      <c r="B10" s="37">
        <v>3.6093138751137581</v>
      </c>
      <c r="C10" s="37">
        <v>3.5442173068143958</v>
      </c>
      <c r="D10" s="37">
        <v>3.3082378614031667</v>
      </c>
      <c r="E10" s="37">
        <v>3.2218026757870879</v>
      </c>
      <c r="F10" s="37">
        <v>3.3268918414060198</v>
      </c>
      <c r="G10" s="37">
        <v>2.8637735863596276</v>
      </c>
      <c r="H10" s="37">
        <v>2.9429813756293441</v>
      </c>
      <c r="I10" s="37">
        <v>2.8637475013994309</v>
      </c>
      <c r="J10" s="37">
        <v>2.6791698785578575</v>
      </c>
      <c r="K10" s="37">
        <v>2.8178168931356908</v>
      </c>
      <c r="L10" s="37">
        <v>2.855325324605603</v>
      </c>
      <c r="M10" s="37">
        <v>2.9154407855304996</v>
      </c>
      <c r="N10" s="37">
        <v>2.8339242018048045</v>
      </c>
      <c r="O10" s="37">
        <v>2.7772039197540428</v>
      </c>
      <c r="P10" s="37">
        <v>2.5154658251864781</v>
      </c>
      <c r="Q10" s="37">
        <v>2.7530135199043433</v>
      </c>
      <c r="R10" s="37">
        <v>2.6105792783693906</v>
      </c>
      <c r="S10" s="37">
        <v>2.693040751293863</v>
      </c>
      <c r="T10" s="37">
        <v>2.9605373839384832</v>
      </c>
      <c r="U10" s="37">
        <v>2.7194647943520405</v>
      </c>
      <c r="V10" s="37">
        <v>2.7325303020090046</v>
      </c>
      <c r="W10" s="37">
        <v>2.4796998685673777</v>
      </c>
      <c r="X10" s="37">
        <v>2.4753821041984176</v>
      </c>
      <c r="Y10" s="37">
        <v>2.2877101925983379</v>
      </c>
      <c r="Z10" s="37">
        <v>2.0841954409026506</v>
      </c>
      <c r="AA10" s="37">
        <v>2.1445720084521964</v>
      </c>
      <c r="AB10" s="37">
        <v>2.2127713159411604</v>
      </c>
      <c r="AC10" s="37">
        <v>2.3669925165850607</v>
      </c>
      <c r="AD10" s="37">
        <v>2.5421627908667017</v>
      </c>
      <c r="AE10" s="38">
        <f t="shared" si="1"/>
        <v>1.8152340862848438E-4</v>
      </c>
      <c r="AF10" s="38">
        <f t="shared" si="2"/>
        <v>-0.29566591357018568</v>
      </c>
      <c r="AH10" s="39">
        <f t="shared" si="3"/>
        <v>7.4005419558472035E-2</v>
      </c>
      <c r="AI10" s="40">
        <f t="shared" si="4"/>
        <v>0.175170274281641</v>
      </c>
    </row>
    <row r="11" spans="1:35" x14ac:dyDescent="0.25">
      <c r="A11" s="46" t="s">
        <v>14</v>
      </c>
      <c r="B11" s="37">
        <f t="shared" ref="B11" si="5">SUM(B12:B16)</f>
        <v>48.763321452142108</v>
      </c>
      <c r="C11" s="37">
        <f t="shared" ref="C11:AD11" si="6">SUM(C12:C16)</f>
        <v>50.23040024245276</v>
      </c>
      <c r="D11" s="37">
        <f t="shared" si="6"/>
        <v>51.240603418530334</v>
      </c>
      <c r="E11" s="37">
        <f t="shared" si="6"/>
        <v>48.354507944109308</v>
      </c>
      <c r="F11" s="37">
        <f t="shared" si="6"/>
        <v>47.080998948184863</v>
      </c>
      <c r="G11" s="37">
        <f t="shared" si="6"/>
        <v>46.562561788566008</v>
      </c>
      <c r="H11" s="37">
        <f t="shared" si="6"/>
        <v>46.29047843966557</v>
      </c>
      <c r="I11" s="37">
        <f t="shared" si="6"/>
        <v>43.64399972227509</v>
      </c>
      <c r="J11" s="37">
        <f t="shared" si="6"/>
        <v>45.373743552406346</v>
      </c>
      <c r="K11" s="37">
        <f t="shared" si="6"/>
        <v>44.472362003186923</v>
      </c>
      <c r="L11" s="37">
        <f t="shared" si="6"/>
        <v>41.626737437616235</v>
      </c>
      <c r="M11" s="37">
        <f t="shared" si="6"/>
        <v>41.076013461185937</v>
      </c>
      <c r="N11" s="37">
        <f t="shared" si="6"/>
        <v>38.019829661910265</v>
      </c>
      <c r="O11" s="37">
        <f t="shared" si="6"/>
        <v>36.213323496357319</v>
      </c>
      <c r="P11" s="37">
        <f t="shared" si="6"/>
        <v>35.44557613358679</v>
      </c>
      <c r="Q11" s="37">
        <f t="shared" si="6"/>
        <v>35.738523460181632</v>
      </c>
      <c r="R11" s="37">
        <f t="shared" si="6"/>
        <v>33.985682147569371</v>
      </c>
      <c r="S11" s="37">
        <f t="shared" si="6"/>
        <v>32.319257601235407</v>
      </c>
      <c r="T11" s="37">
        <f t="shared" si="6"/>
        <v>29.520928837424893</v>
      </c>
      <c r="U11" s="37">
        <f t="shared" si="6"/>
        <v>25.849002433006092</v>
      </c>
      <c r="V11" s="37">
        <f t="shared" si="6"/>
        <v>22.582123991004806</v>
      </c>
      <c r="W11" s="37">
        <f t="shared" si="6"/>
        <v>20.737561633846099</v>
      </c>
      <c r="X11" s="37">
        <f t="shared" si="6"/>
        <v>18.473720558399787</v>
      </c>
      <c r="Y11" s="37">
        <f t="shared" si="6"/>
        <v>17.313723975229919</v>
      </c>
      <c r="Z11" s="37">
        <f t="shared" si="6"/>
        <v>16.087870917359528</v>
      </c>
      <c r="AA11" s="37">
        <f t="shared" si="6"/>
        <v>14.934058293944126</v>
      </c>
      <c r="AB11" s="37">
        <f t="shared" si="6"/>
        <v>13.711342694553556</v>
      </c>
      <c r="AC11" s="37">
        <f t="shared" si="6"/>
        <v>11.645836607082401</v>
      </c>
      <c r="AD11" s="37">
        <f t="shared" si="6"/>
        <v>10.620121084293512</v>
      </c>
      <c r="AE11" s="38">
        <f t="shared" si="1"/>
        <v>7.5833089296808846E-4</v>
      </c>
      <c r="AF11" s="38">
        <f t="shared" si="2"/>
        <v>-0.78221087555086988</v>
      </c>
      <c r="AH11" s="39">
        <f t="shared" si="3"/>
        <v>-8.8075726750717231E-2</v>
      </c>
      <c r="AI11" s="40">
        <f t="shared" si="4"/>
        <v>-1.0257155227888894</v>
      </c>
    </row>
    <row r="12" spans="1:35" outlineLevel="1" x14ac:dyDescent="0.25">
      <c r="A12" s="41" t="s">
        <v>15</v>
      </c>
      <c r="B12" s="42">
        <v>3.1262167836706177E-2</v>
      </c>
      <c r="C12" s="42">
        <v>2.8352069521647608E-2</v>
      </c>
      <c r="D12" s="42">
        <v>2.810481322341218E-2</v>
      </c>
      <c r="E12" s="42">
        <v>2.4172680062362985E-2</v>
      </c>
      <c r="F12" s="42">
        <v>2.5120639770776242E-2</v>
      </c>
      <c r="G12" s="42">
        <v>2.9539727838560823E-2</v>
      </c>
      <c r="H12" s="42">
        <v>3.1605811995444863E-2</v>
      </c>
      <c r="I12" s="42">
        <v>3.3206318689264845E-2</v>
      </c>
      <c r="J12" s="42">
        <v>3.6704348487992464E-2</v>
      </c>
      <c r="K12" s="42">
        <v>4.1573163879766617E-2</v>
      </c>
      <c r="L12" s="42">
        <v>4.4983707710735468E-2</v>
      </c>
      <c r="M12" s="42">
        <v>4.4694099227226183E-2</v>
      </c>
      <c r="N12" s="42">
        <v>4.4292834905558486E-2</v>
      </c>
      <c r="O12" s="42">
        <v>4.5974742372811489E-2</v>
      </c>
      <c r="P12" s="42">
        <v>4.3778843492305944E-2</v>
      </c>
      <c r="Q12" s="42">
        <v>4.9969420110996976E-2</v>
      </c>
      <c r="R12" s="42">
        <v>6.0370768933978476E-2</v>
      </c>
      <c r="S12" s="42">
        <v>5.657254917746455E-2</v>
      </c>
      <c r="T12" s="42">
        <v>5.2040904438267019E-2</v>
      </c>
      <c r="U12" s="42">
        <v>4.2525004265228004E-2</v>
      </c>
      <c r="V12" s="42">
        <v>3.2026703262159499E-2</v>
      </c>
      <c r="W12" s="42">
        <v>1.5240764296018505E-2</v>
      </c>
      <c r="X12" s="42">
        <v>8.954632055724502E-3</v>
      </c>
      <c r="Y12" s="42">
        <v>8.629029672481997E-3</v>
      </c>
      <c r="Z12" s="42">
        <v>8.2117108561040007E-3</v>
      </c>
      <c r="AA12" s="42">
        <v>8.6416963252595024E-3</v>
      </c>
      <c r="AB12" s="42">
        <v>9.3235891981755022E-3</v>
      </c>
      <c r="AC12" s="42">
        <v>9.3046084081485018E-3</v>
      </c>
      <c r="AD12" s="42">
        <v>9.5493316727000028E-3</v>
      </c>
      <c r="AE12" s="43">
        <f t="shared" si="1"/>
        <v>6.8187105939091813E-7</v>
      </c>
      <c r="AF12" s="43">
        <f t="shared" si="2"/>
        <v>-0.69454032354442985</v>
      </c>
      <c r="AH12" s="44">
        <f t="shared" si="3"/>
        <v>2.6301296499182582E-2</v>
      </c>
      <c r="AI12" s="45">
        <f t="shared" si="4"/>
        <v>2.4472326455150101E-4</v>
      </c>
    </row>
    <row r="13" spans="1:35" outlineLevel="1" x14ac:dyDescent="0.25">
      <c r="A13" s="41" t="s">
        <v>16</v>
      </c>
      <c r="B13" s="42">
        <v>48.312467329803468</v>
      </c>
      <c r="C13" s="42">
        <v>49.794776411002935</v>
      </c>
      <c r="D13" s="42">
        <v>50.802113630407419</v>
      </c>
      <c r="E13" s="42">
        <v>47.914034741089438</v>
      </c>
      <c r="F13" s="42">
        <v>46.624465244273736</v>
      </c>
      <c r="G13" s="42">
        <v>46.106447779035356</v>
      </c>
      <c r="H13" s="42">
        <v>45.771036738657372</v>
      </c>
      <c r="I13" s="42">
        <v>43.135750607680542</v>
      </c>
      <c r="J13" s="42">
        <v>44.850304298549709</v>
      </c>
      <c r="K13" s="42">
        <v>43.909181723388393</v>
      </c>
      <c r="L13" s="42">
        <v>41.025838137747883</v>
      </c>
      <c r="M13" s="42">
        <v>40.43877682809979</v>
      </c>
      <c r="N13" s="42">
        <v>37.383525707759453</v>
      </c>
      <c r="O13" s="42">
        <v>35.526750667038137</v>
      </c>
      <c r="P13" s="42">
        <v>34.622736880250876</v>
      </c>
      <c r="Q13" s="42">
        <v>34.953814239443595</v>
      </c>
      <c r="R13" s="42">
        <v>33.094291991260292</v>
      </c>
      <c r="S13" s="42">
        <v>31.551423185732297</v>
      </c>
      <c r="T13" s="42">
        <v>28.72302056098124</v>
      </c>
      <c r="U13" s="42">
        <v>25.095299184490887</v>
      </c>
      <c r="V13" s="42">
        <v>21.833230182800222</v>
      </c>
      <c r="W13" s="42">
        <v>20.070886753871331</v>
      </c>
      <c r="X13" s="42">
        <v>17.802650221856126</v>
      </c>
      <c r="Y13" s="42">
        <v>16.649516984027212</v>
      </c>
      <c r="Z13" s="42">
        <v>15.331680313842455</v>
      </c>
      <c r="AA13" s="42">
        <v>14.185813225090509</v>
      </c>
      <c r="AB13" s="42">
        <v>12.853631939502314</v>
      </c>
      <c r="AC13" s="42">
        <v>10.860314888331962</v>
      </c>
      <c r="AD13" s="42">
        <v>9.767939955149286</v>
      </c>
      <c r="AE13" s="43">
        <f t="shared" si="1"/>
        <v>6.9748080740830742E-4</v>
      </c>
      <c r="AF13" s="43">
        <f t="shared" si="2"/>
        <v>-0.79781740625108699</v>
      </c>
      <c r="AH13" s="44">
        <f t="shared" si="3"/>
        <v>-0.10058409396179614</v>
      </c>
      <c r="AI13" s="45">
        <f t="shared" si="4"/>
        <v>-1.0923749331826755</v>
      </c>
    </row>
    <row r="14" spans="1:35" outlineLevel="1" x14ac:dyDescent="0.25">
      <c r="A14" s="41" t="s">
        <v>17</v>
      </c>
      <c r="B14" s="42">
        <v>0.18852113700000001</v>
      </c>
      <c r="C14" s="42">
        <v>0.18309138075000003</v>
      </c>
      <c r="D14" s="42">
        <v>0.16419582900000004</v>
      </c>
      <c r="E14" s="42">
        <v>0.18026790750000002</v>
      </c>
      <c r="F14" s="42">
        <v>0.16984277550000001</v>
      </c>
      <c r="G14" s="42">
        <v>0.15768012149999999</v>
      </c>
      <c r="H14" s="42">
        <v>0.1837429515</v>
      </c>
      <c r="I14" s="42">
        <v>0.17722724400000003</v>
      </c>
      <c r="J14" s="42">
        <v>0.18243981000000004</v>
      </c>
      <c r="K14" s="42">
        <v>0.17548972200000001</v>
      </c>
      <c r="L14" s="42">
        <v>0.17431689465000003</v>
      </c>
      <c r="M14" s="42">
        <v>0.19025865900000002</v>
      </c>
      <c r="N14" s="42">
        <v>0.1663677315</v>
      </c>
      <c r="O14" s="42">
        <v>0.1837429515</v>
      </c>
      <c r="P14" s="42">
        <v>0.19373370300000003</v>
      </c>
      <c r="Q14" s="42">
        <v>0.17296281817766501</v>
      </c>
      <c r="R14" s="42">
        <v>0.17296281817766501</v>
      </c>
      <c r="S14" s="42">
        <v>0.1870507347527513</v>
      </c>
      <c r="T14" s="42">
        <v>0.1982351340025407</v>
      </c>
      <c r="U14" s="42">
        <v>0.17394576777405898</v>
      </c>
      <c r="V14" s="42">
        <v>0.17261659983500199</v>
      </c>
      <c r="W14" s="42">
        <v>0.17448571002603122</v>
      </c>
      <c r="X14" s="42">
        <v>0.16707320498228945</v>
      </c>
      <c r="Y14" s="42">
        <v>0.16638239811560723</v>
      </c>
      <c r="Z14" s="42">
        <v>0.15263317689309827</v>
      </c>
      <c r="AA14" s="42">
        <v>0.15555318131063536</v>
      </c>
      <c r="AB14" s="42">
        <v>0.15842193325889886</v>
      </c>
      <c r="AC14" s="42">
        <v>0.16353728596049324</v>
      </c>
      <c r="AD14" s="42">
        <v>0.16525233700118377</v>
      </c>
      <c r="AE14" s="43">
        <f t="shared" si="1"/>
        <v>1.1799860970371191E-5</v>
      </c>
      <c r="AF14" s="43">
        <f t="shared" si="2"/>
        <v>-0.12342806949448978</v>
      </c>
      <c r="AH14" s="44">
        <f t="shared" si="3"/>
        <v>1.0487217215435784E-2</v>
      </c>
      <c r="AI14" s="45">
        <f t="shared" si="4"/>
        <v>1.7150510406905295E-3</v>
      </c>
    </row>
    <row r="15" spans="1:35" outlineLevel="1" x14ac:dyDescent="0.25">
      <c r="A15" s="41" t="s">
        <v>18</v>
      </c>
      <c r="B15" s="42">
        <v>0.19737789372</v>
      </c>
      <c r="C15" s="42">
        <v>0.19016162991000002</v>
      </c>
      <c r="D15" s="42">
        <v>0.21217310288999999</v>
      </c>
      <c r="E15" s="42">
        <v>0.21217310288999999</v>
      </c>
      <c r="F15" s="42">
        <v>0.24103815812999999</v>
      </c>
      <c r="G15" s="42">
        <v>0.21181042134</v>
      </c>
      <c r="H15" s="42">
        <v>0.24248888433000002</v>
      </c>
      <c r="I15" s="42">
        <v>0.24970514814000003</v>
      </c>
      <c r="J15" s="42">
        <v>0.27244198422000004</v>
      </c>
      <c r="K15" s="42">
        <v>0.30239508410999999</v>
      </c>
      <c r="L15" s="42">
        <v>0.3540815664584504</v>
      </c>
      <c r="M15" s="42">
        <v>0.35525420213690084</v>
      </c>
      <c r="N15" s="42">
        <v>0.37807562924535132</v>
      </c>
      <c r="O15" s="42">
        <v>0.40811332016380175</v>
      </c>
      <c r="P15" s="42">
        <v>0.53184671763972735</v>
      </c>
      <c r="Q15" s="42">
        <v>0.49422456534523163</v>
      </c>
      <c r="R15" s="42">
        <v>0.59095518841925387</v>
      </c>
      <c r="S15" s="42">
        <v>0.4666806759844393</v>
      </c>
      <c r="T15" s="42">
        <v>0.48370613206218893</v>
      </c>
      <c r="U15" s="42">
        <v>0.47138906643725925</v>
      </c>
      <c r="V15" s="42">
        <v>0.47279826896236044</v>
      </c>
      <c r="W15" s="42">
        <v>0.41045253735754589</v>
      </c>
      <c r="X15" s="42">
        <v>0.43376638070630125</v>
      </c>
      <c r="Y15" s="42">
        <v>0.42428803875574456</v>
      </c>
      <c r="Z15" s="42">
        <v>0.53114146054611511</v>
      </c>
      <c r="AA15" s="42">
        <v>0.52386986346367082</v>
      </c>
      <c r="AB15" s="42">
        <v>0.62953484694273942</v>
      </c>
      <c r="AC15" s="42">
        <v>0.55587820607233707</v>
      </c>
      <c r="AD15" s="42">
        <v>0.61482746652735021</v>
      </c>
      <c r="AE15" s="43">
        <f t="shared" si="1"/>
        <v>4.390182164707486E-5</v>
      </c>
      <c r="AF15" s="43">
        <f t="shared" si="2"/>
        <v>2.1149763275898747</v>
      </c>
      <c r="AH15" s="44">
        <f t="shared" si="3"/>
        <v>0.10604707975786697</v>
      </c>
      <c r="AI15" s="45">
        <f t="shared" si="4"/>
        <v>5.8949260455013142E-2</v>
      </c>
    </row>
    <row r="16" spans="1:35" outlineLevel="1" x14ac:dyDescent="0.25">
      <c r="A16" s="41" t="s">
        <v>19</v>
      </c>
      <c r="B16" s="42">
        <v>3.369292378193018E-2</v>
      </c>
      <c r="C16" s="42">
        <v>3.4018751268179589E-2</v>
      </c>
      <c r="D16" s="42">
        <v>3.40160430095022E-2</v>
      </c>
      <c r="E16" s="42">
        <v>2.3859512567508252E-2</v>
      </c>
      <c r="F16" s="42">
        <v>2.05321305103437E-2</v>
      </c>
      <c r="G16" s="42">
        <v>5.7083738852095722E-2</v>
      </c>
      <c r="H16" s="42">
        <v>6.1604053182747712E-2</v>
      </c>
      <c r="I16" s="42">
        <v>4.811040376527833E-2</v>
      </c>
      <c r="J16" s="42">
        <v>3.1853111148643982E-2</v>
      </c>
      <c r="K16" s="42">
        <v>4.3722309808756098E-2</v>
      </c>
      <c r="L16" s="42">
        <v>2.7517131049172104E-2</v>
      </c>
      <c r="M16" s="42">
        <v>4.7029672722021576E-2</v>
      </c>
      <c r="N16" s="42">
        <v>4.7567758499891324E-2</v>
      </c>
      <c r="O16" s="42">
        <v>4.8741815282569101E-2</v>
      </c>
      <c r="P16" s="42">
        <v>5.3479989203881743E-2</v>
      </c>
      <c r="Q16" s="42">
        <v>6.7552417104142087E-2</v>
      </c>
      <c r="R16" s="42">
        <v>6.7101380778185796E-2</v>
      </c>
      <c r="S16" s="42">
        <v>5.7530455588453037E-2</v>
      </c>
      <c r="T16" s="42">
        <v>6.3926105940654662E-2</v>
      </c>
      <c r="U16" s="42">
        <v>6.5843410038660746E-2</v>
      </c>
      <c r="V16" s="42">
        <v>7.1452236145064768E-2</v>
      </c>
      <c r="W16" s="42">
        <v>6.6495868295174815E-2</v>
      </c>
      <c r="X16" s="42">
        <v>6.1276118799341694E-2</v>
      </c>
      <c r="Y16" s="42">
        <v>6.490752465887431E-2</v>
      </c>
      <c r="Z16" s="42">
        <v>6.4204255221754519E-2</v>
      </c>
      <c r="AA16" s="42">
        <v>6.0180327754050182E-2</v>
      </c>
      <c r="AB16" s="42">
        <v>6.0430385651428567E-2</v>
      </c>
      <c r="AC16" s="42">
        <v>5.6801618309459859E-2</v>
      </c>
      <c r="AD16" s="42">
        <v>6.2551993942993073E-2</v>
      </c>
      <c r="AE16" s="43">
        <f t="shared" si="1"/>
        <v>4.4665318829441526E-6</v>
      </c>
      <c r="AF16" s="43">
        <f t="shared" si="2"/>
        <v>0.85653208216201981</v>
      </c>
      <c r="AH16" s="44">
        <f t="shared" si="3"/>
        <v>0.1012361232774161</v>
      </c>
      <c r="AI16" s="45">
        <f t="shared" si="4"/>
        <v>5.750375633533214E-3</v>
      </c>
    </row>
    <row r="17" spans="1:41" x14ac:dyDescent="0.25">
      <c r="A17" s="46" t="s">
        <v>20</v>
      </c>
      <c r="B17" s="37">
        <f t="shared" ref="B17:AA17" si="7">SUM(B18:B22)</f>
        <v>0</v>
      </c>
      <c r="C17" s="37">
        <f t="shared" si="7"/>
        <v>0</v>
      </c>
      <c r="D17" s="37">
        <f t="shared" si="7"/>
        <v>0</v>
      </c>
      <c r="E17" s="37">
        <f t="shared" si="7"/>
        <v>0</v>
      </c>
      <c r="F17" s="37">
        <f t="shared" si="7"/>
        <v>0</v>
      </c>
      <c r="G17" s="37">
        <f t="shared" si="7"/>
        <v>0</v>
      </c>
      <c r="H17" s="37">
        <f t="shared" si="7"/>
        <v>0</v>
      </c>
      <c r="I17" s="37">
        <f t="shared" si="7"/>
        <v>0</v>
      </c>
      <c r="J17" s="37">
        <f t="shared" si="7"/>
        <v>0</v>
      </c>
      <c r="K17" s="37">
        <f t="shared" si="7"/>
        <v>0</v>
      </c>
      <c r="L17" s="37">
        <f t="shared" si="7"/>
        <v>0</v>
      </c>
      <c r="M17" s="37">
        <f t="shared" si="7"/>
        <v>0</v>
      </c>
      <c r="N17" s="37">
        <f t="shared" si="7"/>
        <v>0</v>
      </c>
      <c r="O17" s="37">
        <f t="shared" si="7"/>
        <v>0</v>
      </c>
      <c r="P17" s="37">
        <f t="shared" si="7"/>
        <v>0</v>
      </c>
      <c r="Q17" s="37">
        <f t="shared" si="7"/>
        <v>0</v>
      </c>
      <c r="R17" s="37">
        <f t="shared" si="7"/>
        <v>0</v>
      </c>
      <c r="S17" s="37">
        <f t="shared" si="7"/>
        <v>0</v>
      </c>
      <c r="T17" s="37">
        <f t="shared" si="7"/>
        <v>0</v>
      </c>
      <c r="U17" s="37">
        <f t="shared" si="7"/>
        <v>0</v>
      </c>
      <c r="V17" s="37">
        <f t="shared" si="7"/>
        <v>0</v>
      </c>
      <c r="W17" s="37">
        <f t="shared" si="7"/>
        <v>0</v>
      </c>
      <c r="X17" s="37">
        <f t="shared" si="7"/>
        <v>0</v>
      </c>
      <c r="Y17" s="37">
        <f t="shared" si="7"/>
        <v>0</v>
      </c>
      <c r="Z17" s="37">
        <f t="shared" si="7"/>
        <v>0</v>
      </c>
      <c r="AA17" s="37">
        <f t="shared" si="7"/>
        <v>0</v>
      </c>
      <c r="AB17" s="37">
        <f>SUM(AB18:AB22)</f>
        <v>0</v>
      </c>
      <c r="AC17" s="37">
        <f>SUM(AC18:AC22)</f>
        <v>0</v>
      </c>
      <c r="AD17" s="37">
        <f>SUM(AD18:AD22)</f>
        <v>0</v>
      </c>
      <c r="AE17" s="38">
        <f t="shared" si="1"/>
        <v>0</v>
      </c>
      <c r="AF17" s="38" t="e">
        <f t="shared" si="2"/>
        <v>#DIV/0!</v>
      </c>
      <c r="AH17" s="39" t="e">
        <f t="shared" si="3"/>
        <v>#DIV/0!</v>
      </c>
      <c r="AI17" s="40">
        <f t="shared" si="4"/>
        <v>0</v>
      </c>
    </row>
    <row r="18" spans="1:41" outlineLevel="1" x14ac:dyDescent="0.25">
      <c r="A18" s="41" t="s">
        <v>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3"/>
      <c r="AF18" s="43"/>
      <c r="AH18" s="44"/>
      <c r="AI18" s="45"/>
    </row>
    <row r="19" spans="1:41" outlineLevel="1" x14ac:dyDescent="0.25">
      <c r="A19" s="41" t="s">
        <v>22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3"/>
      <c r="AF19" s="43"/>
      <c r="AH19" s="44"/>
      <c r="AI19" s="45"/>
    </row>
    <row r="20" spans="1:41" outlineLevel="1" x14ac:dyDescent="0.25">
      <c r="A20" s="41" t="s">
        <v>24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3"/>
      <c r="AF20" s="43"/>
      <c r="AH20" s="44"/>
      <c r="AI20" s="45"/>
    </row>
    <row r="21" spans="1:41" outlineLevel="1" x14ac:dyDescent="0.25">
      <c r="A21" s="41" t="s">
        <v>25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  <c r="AF21" s="43"/>
      <c r="AH21" s="44"/>
      <c r="AI21" s="45"/>
    </row>
    <row r="22" spans="1:41" outlineLevel="1" x14ac:dyDescent="0.25">
      <c r="A22" s="41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3"/>
      <c r="AF22" s="43"/>
      <c r="AH22" s="44"/>
      <c r="AI22" s="45"/>
    </row>
    <row r="23" spans="1:41" x14ac:dyDescent="0.25">
      <c r="A23" s="46" t="s">
        <v>27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>
        <f t="shared" si="1"/>
        <v>0</v>
      </c>
      <c r="AF23" s="38"/>
      <c r="AH23" s="39"/>
      <c r="AI23" s="40"/>
      <c r="AO23" s="17"/>
    </row>
    <row r="24" spans="1:41" x14ac:dyDescent="0.25">
      <c r="A24" s="46" t="s">
        <v>28</v>
      </c>
      <c r="B24" s="37">
        <f t="shared" ref="B24:AA24" si="8">SUM(B25:B31)</f>
        <v>12764.297811661547</v>
      </c>
      <c r="C24" s="37">
        <f t="shared" si="8"/>
        <v>12881.318864941377</v>
      </c>
      <c r="D24" s="37">
        <f t="shared" si="8"/>
        <v>13000.651855287977</v>
      </c>
      <c r="E24" s="37">
        <f t="shared" si="8"/>
        <v>12975.385359142378</v>
      </c>
      <c r="F24" s="37">
        <f t="shared" si="8"/>
        <v>12893.185516762431</v>
      </c>
      <c r="G24" s="37">
        <f t="shared" si="8"/>
        <v>12899.209715009001</v>
      </c>
      <c r="H24" s="37">
        <f t="shared" si="8"/>
        <v>13258.089544739823</v>
      </c>
      <c r="I24" s="37">
        <f t="shared" si="8"/>
        <v>13528.467943203948</v>
      </c>
      <c r="J24" s="37">
        <f t="shared" si="8"/>
        <v>13694.80451849394</v>
      </c>
      <c r="K24" s="37">
        <f t="shared" si="8"/>
        <v>13258.112627037342</v>
      </c>
      <c r="L24" s="37">
        <f t="shared" si="8"/>
        <v>12656.349761097861</v>
      </c>
      <c r="M24" s="37">
        <f t="shared" si="8"/>
        <v>12578.225801105162</v>
      </c>
      <c r="N24" s="37">
        <f t="shared" si="8"/>
        <v>12429.842559255558</v>
      </c>
      <c r="O24" s="37">
        <f t="shared" si="8"/>
        <v>12367.760139518017</v>
      </c>
      <c r="P24" s="37">
        <f t="shared" si="8"/>
        <v>12341.21859141719</v>
      </c>
      <c r="Q24" s="37">
        <f t="shared" si="8"/>
        <v>12197.830494949803</v>
      </c>
      <c r="R24" s="37">
        <f t="shared" si="8"/>
        <v>12119.416580168734</v>
      </c>
      <c r="S24" s="37">
        <f t="shared" si="8"/>
        <v>11888.605585280751</v>
      </c>
      <c r="T24" s="37">
        <f t="shared" si="8"/>
        <v>11826.753440870491</v>
      </c>
      <c r="U24" s="37">
        <f t="shared" si="8"/>
        <v>11647.871537208568</v>
      </c>
      <c r="V24" s="37">
        <f t="shared" si="8"/>
        <v>11408.41722750201</v>
      </c>
      <c r="W24" s="37">
        <f t="shared" si="8"/>
        <v>11298.424509193561</v>
      </c>
      <c r="X24" s="37">
        <f t="shared" si="8"/>
        <v>11682.70070322629</v>
      </c>
      <c r="Y24" s="37">
        <f t="shared" si="8"/>
        <v>11851.212345467533</v>
      </c>
      <c r="Z24" s="37">
        <f t="shared" si="8"/>
        <v>11986.476361933685</v>
      </c>
      <c r="AA24" s="37">
        <f t="shared" si="8"/>
        <v>12234.993359274664</v>
      </c>
      <c r="AB24" s="37">
        <f>SUM(AB25:AB31)</f>
        <v>12610.531765687072</v>
      </c>
      <c r="AC24" s="37">
        <f>SUM(AC25:AC31)</f>
        <v>12963.997011020801</v>
      </c>
      <c r="AD24" s="37">
        <f>SUM(AD25:AD31)</f>
        <v>12971.157813607602</v>
      </c>
      <c r="AE24" s="38">
        <f t="shared" si="1"/>
        <v>0.92620692453031528</v>
      </c>
      <c r="AF24" s="38">
        <f t="shared" si="2"/>
        <v>1.6206140361051967E-2</v>
      </c>
      <c r="AH24" s="39">
        <f t="shared" si="3"/>
        <v>5.5236070948746726E-4</v>
      </c>
      <c r="AI24" s="40">
        <f t="shared" si="4"/>
        <v>7.1608025868008554</v>
      </c>
      <c r="AL24" s="47"/>
      <c r="AM24" s="47"/>
      <c r="AN24" s="47"/>
    </row>
    <row r="25" spans="1:41" outlineLevel="1" x14ac:dyDescent="0.25">
      <c r="A25" s="41" t="s">
        <v>29</v>
      </c>
      <c r="B25" s="42">
        <v>11356.972954755622</v>
      </c>
      <c r="C25" s="42">
        <v>11453.886888791223</v>
      </c>
      <c r="D25" s="42">
        <v>11556.067299735332</v>
      </c>
      <c r="E25" s="42">
        <v>11530.790865891857</v>
      </c>
      <c r="F25" s="42">
        <v>11464.941184620753</v>
      </c>
      <c r="G25" s="42">
        <v>11480.101238342018</v>
      </c>
      <c r="H25" s="42">
        <v>11789.699162181967</v>
      </c>
      <c r="I25" s="42">
        <v>12034.874759846447</v>
      </c>
      <c r="J25" s="42">
        <v>12179.564912683076</v>
      </c>
      <c r="K25" s="42">
        <v>11795.822210853648</v>
      </c>
      <c r="L25" s="42">
        <v>11260.822304284771</v>
      </c>
      <c r="M25" s="42">
        <v>11179.760739049214</v>
      </c>
      <c r="N25" s="42">
        <v>11048.4362232598</v>
      </c>
      <c r="O25" s="42">
        <v>11008.08752683795</v>
      </c>
      <c r="P25" s="42">
        <v>10988.367103378709</v>
      </c>
      <c r="Q25" s="42">
        <v>10843.141319828761</v>
      </c>
      <c r="R25" s="42">
        <v>10789.482068670179</v>
      </c>
      <c r="S25" s="42">
        <v>10586.985228687616</v>
      </c>
      <c r="T25" s="42">
        <v>10539.091165131482</v>
      </c>
      <c r="U25" s="42">
        <v>10376.704760257648</v>
      </c>
      <c r="V25" s="42">
        <v>10155.389518675511</v>
      </c>
      <c r="W25" s="42">
        <v>10045.178595153233</v>
      </c>
      <c r="X25" s="42">
        <v>10379.267466077301</v>
      </c>
      <c r="Y25" s="42">
        <v>10532.736873213647</v>
      </c>
      <c r="Z25" s="42">
        <v>10655.911894613246</v>
      </c>
      <c r="AA25" s="42">
        <v>10880.287332770522</v>
      </c>
      <c r="AB25" s="42">
        <v>11212.113273769561</v>
      </c>
      <c r="AC25" s="42">
        <v>11537.814901739041</v>
      </c>
      <c r="AD25" s="42">
        <v>11543.207082197761</v>
      </c>
      <c r="AE25" s="43">
        <f t="shared" si="1"/>
        <v>0.82424394833921144</v>
      </c>
      <c r="AF25" s="43">
        <f t="shared" si="2"/>
        <v>1.6398218802146213E-2</v>
      </c>
      <c r="AH25" s="44">
        <f t="shared" si="3"/>
        <v>4.6734849749652518E-4</v>
      </c>
      <c r="AI25" s="45">
        <f t="shared" si="4"/>
        <v>5.3921804587207589</v>
      </c>
    </row>
    <row r="26" spans="1:41" outlineLevel="1" x14ac:dyDescent="0.25">
      <c r="A26" s="41" t="s">
        <v>30</v>
      </c>
      <c r="B26" s="42">
        <v>1406.0509754168531</v>
      </c>
      <c r="C26" s="42">
        <v>1426.1003427329579</v>
      </c>
      <c r="D26" s="42">
        <v>1443.2229611929072</v>
      </c>
      <c r="E26" s="42">
        <v>1443.1993149022182</v>
      </c>
      <c r="F26" s="42">
        <v>1426.6840762771628</v>
      </c>
      <c r="G26" s="42">
        <v>1417.2625375430246</v>
      </c>
      <c r="H26" s="42">
        <v>1466.8864886503077</v>
      </c>
      <c r="I26" s="42">
        <v>1492.0860906368071</v>
      </c>
      <c r="J26" s="42">
        <v>1513.7131377863352</v>
      </c>
      <c r="K26" s="42">
        <v>1460.733947040304</v>
      </c>
      <c r="L26" s="42">
        <v>1393.9321213024141</v>
      </c>
      <c r="M26" s="42">
        <v>1396.8497933655012</v>
      </c>
      <c r="N26" s="42">
        <v>1379.8244335503441</v>
      </c>
      <c r="O26" s="42">
        <v>1357.983212838808</v>
      </c>
      <c r="P26" s="42">
        <v>1351.1724119268783</v>
      </c>
      <c r="Q26" s="42">
        <v>1352.9549150302246</v>
      </c>
      <c r="R26" s="42">
        <v>1328.2943611313779</v>
      </c>
      <c r="S26" s="42">
        <v>1300.068224229429</v>
      </c>
      <c r="T26" s="42">
        <v>1286.0466422311968</v>
      </c>
      <c r="U26" s="42">
        <v>1269.7751166372823</v>
      </c>
      <c r="V26" s="42">
        <v>1251.7480032412514</v>
      </c>
      <c r="W26" s="42">
        <v>1252.0431840651781</v>
      </c>
      <c r="X26" s="42">
        <v>1302.2641916052926</v>
      </c>
      <c r="Y26" s="42">
        <v>1317.4211673135414</v>
      </c>
      <c r="Z26" s="42">
        <v>1329.6093663932415</v>
      </c>
      <c r="AA26" s="42">
        <v>1353.8006402537815</v>
      </c>
      <c r="AB26" s="42">
        <v>1397.4880812390843</v>
      </c>
      <c r="AC26" s="42">
        <v>1425.1970219510006</v>
      </c>
      <c r="AD26" s="42">
        <v>1426.8814455468414</v>
      </c>
      <c r="AE26" s="43">
        <f t="shared" si="1"/>
        <v>0.10188662371857644</v>
      </c>
      <c r="AF26" s="43">
        <f t="shared" si="2"/>
        <v>1.4814875487577997E-2</v>
      </c>
      <c r="AH26" s="44">
        <f t="shared" si="3"/>
        <v>1.1818882371329696E-3</v>
      </c>
      <c r="AI26" s="45">
        <f t="shared" si="4"/>
        <v>1.6844235958408262</v>
      </c>
    </row>
    <row r="27" spans="1:41" outlineLevel="1" x14ac:dyDescent="0.25">
      <c r="A27" s="41" t="s">
        <v>31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/>
      <c r="AF27" s="43"/>
      <c r="AH27" s="44"/>
      <c r="AI27" s="45"/>
    </row>
    <row r="28" spans="1:41" outlineLevel="1" x14ac:dyDescent="0.25">
      <c r="A28" s="41" t="s">
        <v>32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/>
      <c r="AF28" s="43"/>
      <c r="AH28" s="44"/>
      <c r="AI28" s="45"/>
    </row>
    <row r="29" spans="1:41" outlineLevel="1" x14ac:dyDescent="0.25">
      <c r="A29" s="41" t="s">
        <v>33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43"/>
      <c r="AH29" s="44"/>
      <c r="AI29" s="45"/>
    </row>
    <row r="30" spans="1:41" outlineLevel="1" x14ac:dyDescent="0.25">
      <c r="A30" s="41" t="s">
        <v>34</v>
      </c>
      <c r="B30" s="42">
        <v>1.0663359580224001</v>
      </c>
      <c r="C30" s="42">
        <v>1.1073488794847999</v>
      </c>
      <c r="D30" s="42">
        <v>1.1227287250332003</v>
      </c>
      <c r="E30" s="42">
        <v>1.1278553402160001</v>
      </c>
      <c r="F30" s="42">
        <v>1.2816537957000005</v>
      </c>
      <c r="G30" s="42">
        <v>1.4713385574636002</v>
      </c>
      <c r="H30" s="42">
        <v>1.1842481072268001</v>
      </c>
      <c r="I30" s="42">
        <v>1.2252610286892003</v>
      </c>
      <c r="J30" s="42">
        <v>1.2150077983236001</v>
      </c>
      <c r="K30" s="42">
        <v>1.2816537957000005</v>
      </c>
      <c r="L30" s="42">
        <v>1.3277933323452005</v>
      </c>
      <c r="M30" s="42">
        <v>1.3431731778935998</v>
      </c>
      <c r="N30" s="42">
        <v>1.3482997930764002</v>
      </c>
      <c r="O30" s="42">
        <v>1.3534264082592002</v>
      </c>
      <c r="P30" s="42">
        <v>1.2970336412483998</v>
      </c>
      <c r="Q30" s="42">
        <v>1.3918153471172656</v>
      </c>
      <c r="R30" s="42">
        <v>1.3342627605892878</v>
      </c>
      <c r="S30" s="42">
        <v>1.2668708943253932</v>
      </c>
      <c r="T30" s="42">
        <v>1.3707457975083062</v>
      </c>
      <c r="U30" s="42">
        <v>1.1626811450723307</v>
      </c>
      <c r="V30" s="42">
        <v>1.0997221354081308</v>
      </c>
      <c r="W30" s="42">
        <v>1.0536484561726009</v>
      </c>
      <c r="X30" s="42">
        <v>1.0040104383073334</v>
      </c>
      <c r="Y30" s="42">
        <v>0.87066574100479122</v>
      </c>
      <c r="Z30" s="42">
        <v>0.78012913794665439</v>
      </c>
      <c r="AA30" s="42">
        <v>0.75155500335080694</v>
      </c>
      <c r="AB30" s="42">
        <v>0.78915449957729056</v>
      </c>
      <c r="AC30" s="42">
        <v>0.81781781854303792</v>
      </c>
      <c r="AD30" s="42">
        <v>0.86962882175357537</v>
      </c>
      <c r="AE30" s="43">
        <f t="shared" si="1"/>
        <v>6.2095939934854851E-5</v>
      </c>
      <c r="AF30" s="43">
        <f t="shared" si="2"/>
        <v>-0.18447013325296924</v>
      </c>
      <c r="AH30" s="44">
        <f t="shared" si="3"/>
        <v>6.3352744383633003E-2</v>
      </c>
      <c r="AI30" s="45">
        <f t="shared" si="4"/>
        <v>5.1811003210537443E-2</v>
      </c>
    </row>
    <row r="31" spans="1:41" outlineLevel="1" x14ac:dyDescent="0.25">
      <c r="A31" s="41" t="s">
        <v>35</v>
      </c>
      <c r="B31" s="42">
        <v>0.20754553105034021</v>
      </c>
      <c r="C31" s="42">
        <v>0.22428453771120618</v>
      </c>
      <c r="D31" s="42">
        <v>0.23886563470563416</v>
      </c>
      <c r="E31" s="42">
        <v>0.2673230080875551</v>
      </c>
      <c r="F31" s="42">
        <v>0.27860206881387661</v>
      </c>
      <c r="G31" s="42">
        <v>0.37460056649378559</v>
      </c>
      <c r="H31" s="42">
        <v>0.31964580032183143</v>
      </c>
      <c r="I31" s="42">
        <v>0.28183169200592811</v>
      </c>
      <c r="J31" s="42">
        <v>0.31146022620457803</v>
      </c>
      <c r="K31" s="42">
        <v>0.27481534769004223</v>
      </c>
      <c r="L31" s="42">
        <v>0.26754217833108151</v>
      </c>
      <c r="M31" s="42">
        <v>0.27209551255341768</v>
      </c>
      <c r="N31" s="42">
        <v>0.23360265233795921</v>
      </c>
      <c r="O31" s="42">
        <v>0.33597343299974919</v>
      </c>
      <c r="P31" s="42">
        <v>0.38204247035442768</v>
      </c>
      <c r="Q31" s="42">
        <v>0.34244474370150801</v>
      </c>
      <c r="R31" s="42">
        <v>0.30588760658733555</v>
      </c>
      <c r="S31" s="42">
        <v>0.28526146937973235</v>
      </c>
      <c r="T31" s="42">
        <v>0.244887710303128</v>
      </c>
      <c r="U31" s="42">
        <v>0.22897916856644812</v>
      </c>
      <c r="V31" s="42">
        <v>0.17998344983951212</v>
      </c>
      <c r="W31" s="42">
        <v>0.14908151897696043</v>
      </c>
      <c r="X31" s="42">
        <v>0.16503510538771968</v>
      </c>
      <c r="Y31" s="42">
        <v>0.18363919934002093</v>
      </c>
      <c r="Z31" s="42">
        <v>0.17497178924927942</v>
      </c>
      <c r="AA31" s="42">
        <v>0.15383124700884138</v>
      </c>
      <c r="AB31" s="42">
        <v>0.14125617885069641</v>
      </c>
      <c r="AC31" s="42">
        <v>0.16726951221795427</v>
      </c>
      <c r="AD31" s="42">
        <v>0.19965704124398764</v>
      </c>
      <c r="AE31" s="43">
        <f t="shared" si="1"/>
        <v>1.4256532592442818E-5</v>
      </c>
      <c r="AF31" s="43">
        <f t="shared" si="2"/>
        <v>-3.8008478267061371E-2</v>
      </c>
      <c r="AH31" s="44">
        <f t="shared" si="3"/>
        <v>0.19362481899171208</v>
      </c>
      <c r="AI31" s="45">
        <f t="shared" si="4"/>
        <v>3.2387529026033368E-2</v>
      </c>
    </row>
    <row r="32" spans="1:41" x14ac:dyDescent="0.25">
      <c r="A32" s="46" t="s">
        <v>36</v>
      </c>
      <c r="B32" s="37">
        <f t="shared" ref="B32:AA32" si="9">SUM(B33:B36)</f>
        <v>1380.0058472093522</v>
      </c>
      <c r="C32" s="37">
        <f t="shared" si="9"/>
        <v>1460.8874424629109</v>
      </c>
      <c r="D32" s="37">
        <f t="shared" si="9"/>
        <v>1524.2894519542654</v>
      </c>
      <c r="E32" s="37">
        <f t="shared" si="9"/>
        <v>1573.8261653287257</v>
      </c>
      <c r="F32" s="37">
        <f t="shared" si="9"/>
        <v>1619.5437690192625</v>
      </c>
      <c r="G32" s="37">
        <f t="shared" si="9"/>
        <v>1656.4775342588521</v>
      </c>
      <c r="H32" s="37">
        <f t="shared" si="9"/>
        <v>1535.2486970266536</v>
      </c>
      <c r="I32" s="37">
        <f t="shared" si="9"/>
        <v>1273.8509751506676</v>
      </c>
      <c r="J32" s="37">
        <f t="shared" si="9"/>
        <v>1331.889440720144</v>
      </c>
      <c r="K32" s="37">
        <f t="shared" si="9"/>
        <v>1326.7102489271977</v>
      </c>
      <c r="L32" s="37">
        <f t="shared" si="9"/>
        <v>1332.1871921765639</v>
      </c>
      <c r="M32" s="37">
        <f t="shared" si="9"/>
        <v>1431.7676766799102</v>
      </c>
      <c r="N32" s="37">
        <f t="shared" si="9"/>
        <v>1510.7152254387772</v>
      </c>
      <c r="O32" s="37">
        <f t="shared" si="9"/>
        <v>1518.0303230602858</v>
      </c>
      <c r="P32" s="37">
        <f t="shared" si="9"/>
        <v>1247.637389087379</v>
      </c>
      <c r="Q32" s="37">
        <f t="shared" si="9"/>
        <v>1066.6352055966011</v>
      </c>
      <c r="R32" s="37">
        <f t="shared" si="9"/>
        <v>1103.9771374166958</v>
      </c>
      <c r="S32" s="37">
        <f t="shared" si="9"/>
        <v>667.54438635301813</v>
      </c>
      <c r="T32" s="37">
        <f t="shared" si="9"/>
        <v>524.3513258458006</v>
      </c>
      <c r="U32" s="37">
        <f t="shared" si="9"/>
        <v>348.62025044891197</v>
      </c>
      <c r="V32" s="37">
        <f t="shared" si="9"/>
        <v>341.29126644072238</v>
      </c>
      <c r="W32" s="37">
        <f t="shared" si="9"/>
        <v>445.5501824967892</v>
      </c>
      <c r="X32" s="37">
        <f t="shared" si="9"/>
        <v>366.64325726557502</v>
      </c>
      <c r="Y32" s="37">
        <f t="shared" si="9"/>
        <v>524.78773284117779</v>
      </c>
      <c r="Z32" s="37">
        <f t="shared" si="9"/>
        <v>711.7060714183242</v>
      </c>
      <c r="AA32" s="37">
        <f t="shared" si="9"/>
        <v>791.15933892041812</v>
      </c>
      <c r="AB32" s="37">
        <f>SUM(AB33:AB36)</f>
        <v>811.60212339747591</v>
      </c>
      <c r="AC32" s="37">
        <f>SUM(AC33:AC36)</f>
        <v>783.86910387001512</v>
      </c>
      <c r="AD32" s="37">
        <f>SUM(AD33:AD36)</f>
        <v>757.92531162317516</v>
      </c>
      <c r="AE32" s="38">
        <f t="shared" si="1"/>
        <v>5.4119738730319202E-2</v>
      </c>
      <c r="AF32" s="38">
        <f t="shared" si="2"/>
        <v>-0.45078108679332646</v>
      </c>
      <c r="AH32" s="39">
        <f t="shared" si="3"/>
        <v>-3.3097097613305197E-2</v>
      </c>
      <c r="AI32" s="40">
        <f t="shared" si="4"/>
        <v>-25.943792246839962</v>
      </c>
    </row>
    <row r="33" spans="1:35" outlineLevel="1" x14ac:dyDescent="0.25">
      <c r="A33" s="41" t="s">
        <v>37</v>
      </c>
      <c r="B33" s="42">
        <v>1318.0750046457997</v>
      </c>
      <c r="C33" s="42">
        <v>1398.5762396203297</v>
      </c>
      <c r="D33" s="42">
        <v>1461.4329391711981</v>
      </c>
      <c r="E33" s="42">
        <v>1510.5881268151277</v>
      </c>
      <c r="F33" s="42">
        <v>1556.0660070268186</v>
      </c>
      <c r="G33" s="42">
        <v>1592.759090270677</v>
      </c>
      <c r="H33" s="42">
        <v>1471.8696106900711</v>
      </c>
      <c r="I33" s="42">
        <v>1212.7245603159163</v>
      </c>
      <c r="J33" s="42">
        <v>1263.4259964598352</v>
      </c>
      <c r="K33" s="42">
        <v>1261.2873970377811</v>
      </c>
      <c r="L33" s="42">
        <v>1268.1637358600644</v>
      </c>
      <c r="M33" s="42">
        <v>1364.4710203505406</v>
      </c>
      <c r="N33" s="42">
        <v>1437.6433897413656</v>
      </c>
      <c r="O33" s="42">
        <v>1457.1351738766384</v>
      </c>
      <c r="P33" s="42">
        <v>1190.8522842044661</v>
      </c>
      <c r="Q33" s="42">
        <v>1006.9985553870778</v>
      </c>
      <c r="R33" s="42">
        <v>1049.2955470508382</v>
      </c>
      <c r="S33" s="42">
        <v>615.99279973624357</v>
      </c>
      <c r="T33" s="42">
        <v>463.84204329766396</v>
      </c>
      <c r="U33" s="42">
        <v>284.8049081264104</v>
      </c>
      <c r="V33" s="42">
        <v>278.64650733286254</v>
      </c>
      <c r="W33" s="42">
        <v>381.56113356609893</v>
      </c>
      <c r="X33" s="42">
        <v>302.79154765173917</v>
      </c>
      <c r="Y33" s="42">
        <v>460.96994317368154</v>
      </c>
      <c r="Z33" s="42">
        <v>648.10107072438586</v>
      </c>
      <c r="AA33" s="42">
        <v>726.92670538507707</v>
      </c>
      <c r="AB33" s="42">
        <v>749.56085926208709</v>
      </c>
      <c r="AC33" s="42">
        <v>717.90523816711902</v>
      </c>
      <c r="AD33" s="42">
        <v>692.70918628536094</v>
      </c>
      <c r="AE33" s="43">
        <f t="shared" si="1"/>
        <v>4.946297425740892E-2</v>
      </c>
      <c r="AF33" s="43">
        <f t="shared" si="2"/>
        <v>-0.4744538938650843</v>
      </c>
      <c r="AH33" s="44">
        <f t="shared" si="3"/>
        <v>-3.5096626326457818E-2</v>
      </c>
      <c r="AI33" s="45">
        <f t="shared" si="4"/>
        <v>-25.196051881758081</v>
      </c>
    </row>
    <row r="34" spans="1:35" outlineLevel="1" x14ac:dyDescent="0.25">
      <c r="A34" s="41" t="s">
        <v>38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2.2233000000000001</v>
      </c>
      <c r="N34" s="42">
        <v>3.4013</v>
      </c>
      <c r="O34" s="42">
        <v>4.7308000000000003</v>
      </c>
      <c r="P34" s="42">
        <v>4.9577999999999998</v>
      </c>
      <c r="Q34" s="42">
        <v>8.0269999999999992</v>
      </c>
      <c r="R34" s="42">
        <v>7.9883999999999995</v>
      </c>
      <c r="S34" s="42">
        <v>7.2786</v>
      </c>
      <c r="T34" s="42">
        <v>9.5852000000000004</v>
      </c>
      <c r="U34" s="42">
        <v>12.2859</v>
      </c>
      <c r="V34" s="42">
        <v>12.2384</v>
      </c>
      <c r="W34" s="42">
        <v>13.357900000000001</v>
      </c>
      <c r="X34" s="42">
        <v>13.067799999999998</v>
      </c>
      <c r="Y34" s="42">
        <v>13.2524</v>
      </c>
      <c r="Z34" s="42">
        <v>11.251300000000001</v>
      </c>
      <c r="AA34" s="42">
        <v>12.046800000000001</v>
      </c>
      <c r="AB34" s="42">
        <v>11.596500000000001</v>
      </c>
      <c r="AC34" s="42">
        <v>14.946599999999998</v>
      </c>
      <c r="AD34" s="42">
        <v>14.946599999999998</v>
      </c>
      <c r="AE34" s="43">
        <f t="shared" si="1"/>
        <v>1.0672635871920323E-3</v>
      </c>
      <c r="AF34" s="43" t="e">
        <f t="shared" si="2"/>
        <v>#DIV/0!</v>
      </c>
      <c r="AH34" s="44">
        <f t="shared" si="3"/>
        <v>0</v>
      </c>
      <c r="AI34" s="45">
        <f t="shared" si="4"/>
        <v>0</v>
      </c>
    </row>
    <row r="35" spans="1:35" outlineLevel="1" x14ac:dyDescent="0.25">
      <c r="A35" s="41" t="s">
        <v>39</v>
      </c>
      <c r="B35" s="42">
        <v>0.83136695600143706</v>
      </c>
      <c r="C35" s="42">
        <v>0.86490780306300807</v>
      </c>
      <c r="D35" s="42">
        <v>0.90828811336549731</v>
      </c>
      <c r="E35" s="42">
        <v>0.94822284557678616</v>
      </c>
      <c r="F35" s="42">
        <v>0.98229460094495757</v>
      </c>
      <c r="G35" s="42">
        <v>1.0163052485988537</v>
      </c>
      <c r="H35" s="42">
        <v>1.0038804635211882</v>
      </c>
      <c r="I35" s="42">
        <v>1.0357716199866958</v>
      </c>
      <c r="J35" s="42">
        <v>0.96472758589447594</v>
      </c>
      <c r="K35" s="42">
        <v>1.4235594299841028</v>
      </c>
      <c r="L35" s="42">
        <v>1.5752686872316051</v>
      </c>
      <c r="M35" s="42">
        <v>2.0432014826437102</v>
      </c>
      <c r="N35" s="42">
        <v>4.5023905139031868</v>
      </c>
      <c r="O35" s="42">
        <v>5.8966519160798061</v>
      </c>
      <c r="P35" s="42">
        <v>3.564415925064147</v>
      </c>
      <c r="Q35" s="42">
        <v>2.2663205020905495</v>
      </c>
      <c r="R35" s="42">
        <v>2.3265628576509609</v>
      </c>
      <c r="S35" s="42">
        <v>7.7567598888478653E-2</v>
      </c>
      <c r="T35" s="42">
        <v>6.8811757566468026E-2</v>
      </c>
      <c r="U35" s="42">
        <v>7.3107930229670728E-2</v>
      </c>
      <c r="V35" s="42">
        <v>0.15137931420984649</v>
      </c>
      <c r="W35" s="42">
        <v>0.56635787481103006</v>
      </c>
      <c r="X35" s="42">
        <v>0.12205251153746462</v>
      </c>
      <c r="Y35" s="42">
        <v>7.3581107759555453E-2</v>
      </c>
      <c r="Z35" s="42">
        <v>2.5100743981646301E-2</v>
      </c>
      <c r="AA35" s="42">
        <v>2.5030898160902804E-2</v>
      </c>
      <c r="AB35" s="42">
        <v>1.9012092025098334E-2</v>
      </c>
      <c r="AC35" s="42">
        <v>1.9022622125098337E-2</v>
      </c>
      <c r="AD35" s="42">
        <v>1.9022622125098337E-2</v>
      </c>
      <c r="AE35" s="43">
        <f t="shared" si="1"/>
        <v>1.3583123872339513E-6</v>
      </c>
      <c r="AF35" s="43">
        <f t="shared" si="2"/>
        <v>-0.9771188619083564</v>
      </c>
      <c r="AH35" s="44">
        <f t="shared" si="3"/>
        <v>0</v>
      </c>
      <c r="AI35" s="45">
        <f t="shared" si="4"/>
        <v>0</v>
      </c>
    </row>
    <row r="36" spans="1:35" outlineLevel="1" x14ac:dyDescent="0.25">
      <c r="A36" s="41" t="s">
        <v>40</v>
      </c>
      <c r="B36" s="42">
        <v>61.099475607551149</v>
      </c>
      <c r="C36" s="42">
        <v>61.446295039518226</v>
      </c>
      <c r="D36" s="42">
        <v>61.948224669701766</v>
      </c>
      <c r="E36" s="42">
        <v>62.289815668021134</v>
      </c>
      <c r="F36" s="42">
        <v>62.495467391499105</v>
      </c>
      <c r="G36" s="42">
        <v>62.702138739576185</v>
      </c>
      <c r="H36" s="42">
        <v>62.375205873061375</v>
      </c>
      <c r="I36" s="42">
        <v>60.090643214764782</v>
      </c>
      <c r="J36" s="42">
        <v>67.498716674414183</v>
      </c>
      <c r="K36" s="42">
        <v>63.999292459432453</v>
      </c>
      <c r="L36" s="42">
        <v>62.448187629268048</v>
      </c>
      <c r="M36" s="42">
        <v>63.030154846725729</v>
      </c>
      <c r="N36" s="42">
        <v>65.168145183508287</v>
      </c>
      <c r="O36" s="42">
        <v>50.267697267567357</v>
      </c>
      <c r="P36" s="42">
        <v>48.262888957848823</v>
      </c>
      <c r="Q36" s="42">
        <v>49.343329707432574</v>
      </c>
      <c r="R36" s="42">
        <v>44.366627508206676</v>
      </c>
      <c r="S36" s="42">
        <v>44.195419017886195</v>
      </c>
      <c r="T36" s="42">
        <v>50.85527079057016</v>
      </c>
      <c r="U36" s="42">
        <v>51.456334392271863</v>
      </c>
      <c r="V36" s="42">
        <v>50.254979793649959</v>
      </c>
      <c r="W36" s="42">
        <v>50.064791055879212</v>
      </c>
      <c r="X36" s="42">
        <v>50.661857102298399</v>
      </c>
      <c r="Y36" s="42">
        <v>50.49180855973664</v>
      </c>
      <c r="Z36" s="42">
        <v>52.32859994995669</v>
      </c>
      <c r="AA36" s="42">
        <v>52.160802637180105</v>
      </c>
      <c r="AB36" s="42">
        <v>50.42575204336368</v>
      </c>
      <c r="AC36" s="42">
        <v>50.998243080770948</v>
      </c>
      <c r="AD36" s="42">
        <v>50.250502715689052</v>
      </c>
      <c r="AE36" s="43">
        <f t="shared" si="1"/>
        <v>3.5881425733310097E-3</v>
      </c>
      <c r="AF36" s="43">
        <f t="shared" si="2"/>
        <v>-0.17756245506174681</v>
      </c>
      <c r="AH36" s="44">
        <f t="shared" si="3"/>
        <v>-1.4662080885759644E-2</v>
      </c>
      <c r="AI36" s="45">
        <f t="shared" si="4"/>
        <v>-0.74774036508189567</v>
      </c>
    </row>
    <row r="37" spans="1:35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1"/>
      <c r="U37" s="49"/>
      <c r="V37" s="49"/>
      <c r="W37" s="49"/>
      <c r="X37" s="49"/>
      <c r="Y37" s="49"/>
      <c r="Z37" s="21"/>
      <c r="AA37" s="21"/>
      <c r="AB37" s="21"/>
      <c r="AC37" s="21"/>
      <c r="AD37" s="21"/>
      <c r="AE37" s="64"/>
      <c r="AH37" s="51"/>
      <c r="AI37" s="47"/>
    </row>
    <row r="38" spans="1:35" x14ac:dyDescent="0.25">
      <c r="A38" s="52" t="s">
        <v>41</v>
      </c>
      <c r="B38" s="53">
        <f t="shared" ref="B38:AA38" si="10">SUM(B2,B7,B8,B9,B10,B11,B17,B23,B24,B32)</f>
        <v>14760.95693812366</v>
      </c>
      <c r="C38" s="53">
        <f t="shared" si="10"/>
        <v>14942.824573551121</v>
      </c>
      <c r="D38" s="53">
        <f t="shared" si="10"/>
        <v>15056.174366951709</v>
      </c>
      <c r="E38" s="53">
        <f t="shared" si="10"/>
        <v>15072.732847620551</v>
      </c>
      <c r="F38" s="53">
        <f t="shared" si="10"/>
        <v>14991.512667107692</v>
      </c>
      <c r="G38" s="53">
        <f t="shared" si="10"/>
        <v>15003.561552580981</v>
      </c>
      <c r="H38" s="53">
        <f t="shared" si="10"/>
        <v>15242.04790552441</v>
      </c>
      <c r="I38" s="53">
        <f t="shared" si="10"/>
        <v>15210.6140250308</v>
      </c>
      <c r="J38" s="53">
        <f t="shared" si="10"/>
        <v>15441.517167618897</v>
      </c>
      <c r="K38" s="53">
        <f t="shared" si="10"/>
        <v>14939.155014998476</v>
      </c>
      <c r="L38" s="53">
        <f t="shared" si="10"/>
        <v>14345.678871422915</v>
      </c>
      <c r="M38" s="53">
        <f t="shared" si="10"/>
        <v>14371.293409999891</v>
      </c>
      <c r="N38" s="53">
        <f t="shared" si="10"/>
        <v>14270.481337247536</v>
      </c>
      <c r="O38" s="53">
        <f t="shared" si="10"/>
        <v>14873.839851747005</v>
      </c>
      <c r="P38" s="53">
        <f t="shared" si="10"/>
        <v>13911.182859145167</v>
      </c>
      <c r="Q38" s="53">
        <f t="shared" si="10"/>
        <v>13590.521044230865</v>
      </c>
      <c r="R38" s="53">
        <f t="shared" si="10"/>
        <v>13552.144225556571</v>
      </c>
      <c r="S38" s="53">
        <f t="shared" si="10"/>
        <v>12883.252001842346</v>
      </c>
      <c r="T38" s="53">
        <f t="shared" si="10"/>
        <v>12680.287836205658</v>
      </c>
      <c r="U38" s="53">
        <f t="shared" si="10"/>
        <v>12325.118711499055</v>
      </c>
      <c r="V38" s="53">
        <f t="shared" si="10"/>
        <v>12071.05791176349</v>
      </c>
      <c r="W38" s="53">
        <f t="shared" si="10"/>
        <v>12041.906370458586</v>
      </c>
      <c r="X38" s="53">
        <f t="shared" si="10"/>
        <v>12345.82977572545</v>
      </c>
      <c r="Y38" s="53">
        <f t="shared" si="10"/>
        <v>12683.183464259791</v>
      </c>
      <c r="Z38" s="53">
        <f t="shared" si="10"/>
        <v>12980.351381769327</v>
      </c>
      <c r="AA38" s="53">
        <f t="shared" si="10"/>
        <v>13305.615633411246</v>
      </c>
      <c r="AB38" s="53">
        <f>SUM(AB2,AB7,AB8,AB9,AB10,AB11,AB17,AB23,AB24,AB32)</f>
        <v>13696.903966254073</v>
      </c>
      <c r="AC38" s="53">
        <f>SUM(AC2,AC7,AC8,AC9,AC10,AC11,AC17,AC23,AC24,AC32)</f>
        <v>14009.561178401465</v>
      </c>
      <c r="AD38" s="53">
        <f>SUM(AD2,AD7,AD8,AD9,AD10,AD11,AD17,AD23,AD24,AD32)</f>
        <v>14004.600343692473</v>
      </c>
      <c r="AE38" s="38">
        <f>AD38/$AD$38</f>
        <v>1</v>
      </c>
      <c r="AF38" s="38">
        <f>(AD38-B38)/B38</f>
        <v>-5.124034963327595E-2</v>
      </c>
      <c r="AH38" s="39">
        <f>(AD38-AC38)/AC38</f>
        <v>-3.5410350444385055E-4</v>
      </c>
      <c r="AI38" s="40">
        <f>AD38-AC38</f>
        <v>-4.9608347089924791</v>
      </c>
    </row>
    <row r="40" spans="1:35" x14ac:dyDescent="0.25">
      <c r="Y40" s="59"/>
      <c r="Z40" s="60"/>
      <c r="AA40" s="60"/>
      <c r="AB40" s="60"/>
      <c r="AC40" s="60"/>
      <c r="AD40" s="60"/>
      <c r="AE40" s="59"/>
      <c r="AF40" s="59"/>
      <c r="AG40" s="59"/>
    </row>
    <row r="41" spans="1:35" x14ac:dyDescent="0.25">
      <c r="Y41" s="59"/>
      <c r="Z41" s="60"/>
      <c r="AA41" s="60"/>
      <c r="AB41" s="60"/>
      <c r="AC41" s="60"/>
      <c r="AD41" s="60"/>
      <c r="AE41" s="61"/>
      <c r="AF41" s="59"/>
      <c r="AG41" s="61"/>
    </row>
    <row r="42" spans="1:35" x14ac:dyDescent="0.25">
      <c r="Y42" s="59"/>
      <c r="Z42" s="60"/>
      <c r="AA42" s="60"/>
      <c r="AB42" s="60"/>
      <c r="AC42" s="60"/>
      <c r="AD42" s="60"/>
      <c r="AE42" s="61"/>
      <c r="AF42" s="59"/>
      <c r="AG42" s="59"/>
    </row>
    <row r="43" spans="1:35" x14ac:dyDescent="0.25">
      <c r="Y43" s="59"/>
      <c r="Z43" s="60"/>
      <c r="AA43" s="60"/>
      <c r="AB43" s="60"/>
      <c r="AC43" s="60"/>
      <c r="AD43" s="60"/>
      <c r="AE43" s="61"/>
      <c r="AF43" s="59"/>
      <c r="AG43" s="59"/>
      <c r="AI43" s="47"/>
    </row>
    <row r="44" spans="1:35" x14ac:dyDescent="0.25">
      <c r="Y44" s="59"/>
      <c r="Z44" s="60"/>
      <c r="AA44" s="60"/>
      <c r="AB44" s="60"/>
      <c r="AC44" s="60"/>
      <c r="AD44" s="60"/>
      <c r="AE44" s="61"/>
      <c r="AF44" s="59"/>
      <c r="AG44" s="59"/>
      <c r="AI44" s="47"/>
    </row>
    <row r="45" spans="1:35" x14ac:dyDescent="0.25">
      <c r="Y45" s="59"/>
      <c r="Z45" s="60"/>
      <c r="AA45" s="60"/>
      <c r="AB45" s="60"/>
      <c r="AC45" s="60"/>
      <c r="AD45" s="60"/>
      <c r="AE45" s="61"/>
      <c r="AF45" s="59"/>
      <c r="AG45" s="59"/>
      <c r="AI45" s="47"/>
    </row>
    <row r="46" spans="1:35" x14ac:dyDescent="0.25">
      <c r="Y46" s="59"/>
      <c r="Z46" s="60"/>
      <c r="AA46" s="60"/>
      <c r="AB46" s="60"/>
      <c r="AC46" s="60"/>
      <c r="AD46" s="60"/>
      <c r="AE46" s="61"/>
      <c r="AF46" s="59"/>
      <c r="AG46" s="59"/>
      <c r="AI46" s="47"/>
    </row>
    <row r="47" spans="1:35" x14ac:dyDescent="0.25">
      <c r="Y47" s="59"/>
      <c r="Z47" s="60"/>
      <c r="AA47" s="60"/>
      <c r="AB47" s="60"/>
      <c r="AC47" s="60"/>
      <c r="AD47" s="60"/>
      <c r="AE47" s="61"/>
      <c r="AF47" s="59"/>
      <c r="AG47" s="59"/>
      <c r="AI47" s="47"/>
    </row>
    <row r="48" spans="1:35" x14ac:dyDescent="0.25">
      <c r="Y48" s="59"/>
      <c r="Z48" s="60"/>
      <c r="AA48" s="60"/>
      <c r="AB48" s="60"/>
      <c r="AC48" s="60"/>
      <c r="AD48" s="60"/>
      <c r="AE48" s="61"/>
      <c r="AF48" s="59"/>
      <c r="AG48" s="59"/>
      <c r="AI48" s="47"/>
    </row>
    <row r="49" spans="25:35" x14ac:dyDescent="0.25">
      <c r="Y49" s="59"/>
      <c r="Z49" s="60"/>
      <c r="AA49" s="60"/>
      <c r="AB49" s="60"/>
      <c r="AC49" s="60"/>
      <c r="AD49" s="60"/>
      <c r="AE49" s="61"/>
      <c r="AF49" s="59"/>
      <c r="AG49" s="59"/>
      <c r="AH49" s="62"/>
      <c r="AI49" s="47"/>
    </row>
    <row r="50" spans="25:35" x14ac:dyDescent="0.25">
      <c r="Y50" s="59"/>
      <c r="Z50" s="60"/>
      <c r="AA50" s="60"/>
      <c r="AB50" s="60"/>
      <c r="AC50" s="60"/>
      <c r="AD50" s="60"/>
      <c r="AE50" s="61"/>
      <c r="AF50" s="59"/>
      <c r="AG50" s="59"/>
      <c r="AI50" s="47"/>
    </row>
    <row r="51" spans="25:35" x14ac:dyDescent="0.25">
      <c r="Y51" s="59"/>
      <c r="Z51" s="60"/>
      <c r="AA51" s="60"/>
      <c r="AB51" s="60"/>
      <c r="AC51" s="60"/>
      <c r="AD51" s="60"/>
      <c r="AE51" s="61"/>
      <c r="AF51" s="61"/>
      <c r="AG51" s="59"/>
      <c r="AI51" s="47"/>
    </row>
    <row r="52" spans="25:35" x14ac:dyDescent="0.25">
      <c r="Y52" s="59"/>
      <c r="Z52" s="60"/>
      <c r="AA52" s="60"/>
      <c r="AB52" s="60"/>
      <c r="AC52" s="60"/>
      <c r="AD52" s="60"/>
      <c r="AE52" s="59"/>
      <c r="AF52" s="59"/>
      <c r="AG52" s="59"/>
      <c r="AI52" s="47"/>
    </row>
    <row r="53" spans="25:35" x14ac:dyDescent="0.25">
      <c r="Y53" s="59"/>
      <c r="Z53" s="59"/>
      <c r="AA53" s="63"/>
      <c r="AB53" s="63"/>
      <c r="AC53" s="63"/>
      <c r="AD53" s="63"/>
      <c r="AE53" s="59"/>
      <c r="AF53" s="59"/>
      <c r="AG53" s="59"/>
      <c r="AI53" s="47"/>
    </row>
    <row r="54" spans="25:35" x14ac:dyDescent="0.25">
      <c r="Y54" s="59"/>
      <c r="Z54" s="59"/>
      <c r="AA54" s="59"/>
      <c r="AB54" s="59"/>
      <c r="AC54" s="59"/>
      <c r="AD54" s="59"/>
      <c r="AE54" s="59"/>
      <c r="AF54" s="59"/>
      <c r="AG54" s="59"/>
      <c r="AI54" s="47"/>
    </row>
    <row r="55" spans="25:35" x14ac:dyDescent="0.25">
      <c r="AI55" s="4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9A84-BA0A-4130-9CE3-4E6FC22B9676}">
  <sheetPr>
    <tabColor rgb="FFFF0000"/>
    <outlinePr summaryBelow="0"/>
  </sheetPr>
  <dimension ref="A1:AO58"/>
  <sheetViews>
    <sheetView zoomScale="75" zoomScaleNormal="75" workbookViewId="0">
      <pane ySplit="1" topLeftCell="A2" activePane="bottomLeft" state="frozen"/>
      <selection activeCell="AA33" sqref="AA33"/>
      <selection pane="bottomLeft" activeCell="AH1" sqref="AH1"/>
    </sheetView>
  </sheetViews>
  <sheetFormatPr defaultRowHeight="15" outlineLevelRow="1" x14ac:dyDescent="0.25"/>
  <cols>
    <col min="1" max="1" width="45.28515625" style="35" customWidth="1"/>
    <col min="2" max="30" width="8.7109375" style="35" bestFit="1" customWidth="1"/>
    <col min="31" max="31" width="11.140625" style="35" bestFit="1" customWidth="1"/>
    <col min="32" max="32" width="13" style="35" customWidth="1"/>
    <col min="33" max="33" width="9.7109375" style="35" customWidth="1"/>
    <col min="34" max="34" width="10.28515625" style="35" bestFit="1" customWidth="1"/>
    <col min="35" max="35" width="13.85546875" style="35" bestFit="1" customWidth="1"/>
    <col min="36" max="36" width="13.5703125" style="35" customWidth="1"/>
    <col min="37" max="16384" width="9.140625" style="35"/>
  </cols>
  <sheetData>
    <row r="1" spans="1:35" ht="30" x14ac:dyDescent="0.25">
      <c r="A1" s="30" t="s">
        <v>0</v>
      </c>
      <c r="B1" s="31">
        <v>1990</v>
      </c>
      <c r="C1" s="31">
        <v>1991</v>
      </c>
      <c r="D1" s="31">
        <v>1992</v>
      </c>
      <c r="E1" s="31">
        <v>1993</v>
      </c>
      <c r="F1" s="31">
        <v>1994</v>
      </c>
      <c r="G1" s="31">
        <v>1995</v>
      </c>
      <c r="H1" s="31">
        <v>1996</v>
      </c>
      <c r="I1" s="31">
        <v>1997</v>
      </c>
      <c r="J1" s="31">
        <v>1998</v>
      </c>
      <c r="K1" s="31">
        <v>1999</v>
      </c>
      <c r="L1" s="31">
        <v>2000</v>
      </c>
      <c r="M1" s="31">
        <v>2001</v>
      </c>
      <c r="N1" s="31">
        <v>2002</v>
      </c>
      <c r="O1" s="31">
        <v>2003</v>
      </c>
      <c r="P1" s="31">
        <v>2004</v>
      </c>
      <c r="Q1" s="31">
        <v>2005</v>
      </c>
      <c r="R1" s="31">
        <v>2006</v>
      </c>
      <c r="S1" s="31">
        <v>2007</v>
      </c>
      <c r="T1" s="31">
        <v>2008</v>
      </c>
      <c r="U1" s="31">
        <v>2009</v>
      </c>
      <c r="V1" s="31">
        <v>2010</v>
      </c>
      <c r="W1" s="31">
        <v>2011</v>
      </c>
      <c r="X1" s="31">
        <v>2012</v>
      </c>
      <c r="Y1" s="31">
        <v>2013</v>
      </c>
      <c r="Z1" s="31">
        <v>2014</v>
      </c>
      <c r="AA1" s="31">
        <v>2015</v>
      </c>
      <c r="AB1" s="31">
        <v>2016</v>
      </c>
      <c r="AC1" s="31">
        <v>2017</v>
      </c>
      <c r="AD1" s="31">
        <v>2018</v>
      </c>
      <c r="AE1" s="30" t="s">
        <v>1</v>
      </c>
      <c r="AF1" s="32" t="s">
        <v>2</v>
      </c>
      <c r="AG1" s="33"/>
      <c r="AH1" s="32" t="s">
        <v>3</v>
      </c>
      <c r="AI1" s="34" t="s">
        <v>4</v>
      </c>
    </row>
    <row r="2" spans="1:35" x14ac:dyDescent="0.25">
      <c r="A2" s="36" t="s">
        <v>5</v>
      </c>
      <c r="B2" s="37">
        <f t="shared" ref="B2:AA2" si="0">SUM(B3:B6)</f>
        <v>71.495846513999325</v>
      </c>
      <c r="C2" s="37">
        <f t="shared" si="0"/>
        <v>73.156847206211893</v>
      </c>
      <c r="D2" s="37">
        <f t="shared" si="0"/>
        <v>75.259274418477403</v>
      </c>
      <c r="E2" s="37">
        <f t="shared" si="0"/>
        <v>71.99796817856803</v>
      </c>
      <c r="F2" s="37">
        <f t="shared" si="0"/>
        <v>73.39756896278648</v>
      </c>
      <c r="G2" s="37">
        <f t="shared" si="0"/>
        <v>74.376799386855126</v>
      </c>
      <c r="H2" s="37">
        <f t="shared" si="0"/>
        <v>77.831366539011981</v>
      </c>
      <c r="I2" s="37">
        <f t="shared" si="0"/>
        <v>77.701119636140888</v>
      </c>
      <c r="J2" s="37">
        <f t="shared" si="0"/>
        <v>75.177669208058376</v>
      </c>
      <c r="K2" s="37">
        <f t="shared" si="0"/>
        <v>77.014970377795336</v>
      </c>
      <c r="L2" s="37">
        <f t="shared" si="0"/>
        <v>76.966808263145694</v>
      </c>
      <c r="M2" s="37">
        <f t="shared" si="0"/>
        <v>83.778343559172555</v>
      </c>
      <c r="N2" s="37">
        <f t="shared" si="0"/>
        <v>94.32624570619636</v>
      </c>
      <c r="O2" s="37">
        <f t="shared" si="0"/>
        <v>104.51729995931525</v>
      </c>
      <c r="P2" s="37">
        <f t="shared" si="0"/>
        <v>91.532564224147663</v>
      </c>
      <c r="Q2" s="37">
        <f t="shared" si="0"/>
        <v>100.27258828434111</v>
      </c>
      <c r="R2" s="37">
        <f t="shared" si="0"/>
        <v>108.73019240809731</v>
      </c>
      <c r="S2" s="37">
        <f t="shared" si="0"/>
        <v>115.10818085340225</v>
      </c>
      <c r="T2" s="37">
        <f t="shared" si="0"/>
        <v>144.08510242305522</v>
      </c>
      <c r="U2" s="37">
        <f t="shared" si="0"/>
        <v>138.45999619890586</v>
      </c>
      <c r="V2" s="37">
        <f t="shared" si="0"/>
        <v>144.00079019592542</v>
      </c>
      <c r="W2" s="37">
        <f t="shared" si="0"/>
        <v>130.96803110868697</v>
      </c>
      <c r="X2" s="37">
        <f t="shared" si="0"/>
        <v>134.18815402396274</v>
      </c>
      <c r="Y2" s="37">
        <f t="shared" si="0"/>
        <v>124.29340713955634</v>
      </c>
      <c r="Z2" s="37">
        <f t="shared" si="0"/>
        <v>124.26002311368214</v>
      </c>
      <c r="AA2" s="37">
        <f t="shared" si="0"/>
        <v>122.1262926726973</v>
      </c>
      <c r="AB2" s="37">
        <f>SUM(AB3:AB6)</f>
        <v>139.5109798632686</v>
      </c>
      <c r="AC2" s="37">
        <f>SUM(AC3:AC6)</f>
        <v>140.37709631816443</v>
      </c>
      <c r="AD2" s="37">
        <f>SUM(AD3:AD6)</f>
        <v>143.11856465358264</v>
      </c>
      <c r="AE2" s="38">
        <f>AD2/$AD$38</f>
        <v>2.0534705549603793E-2</v>
      </c>
      <c r="AF2" s="38">
        <f>(AD2-B2)/B2</f>
        <v>1.0017745314136415</v>
      </c>
      <c r="AH2" s="39">
        <f>(AD2-AC2)/AC2</f>
        <v>1.9529313594040094E-2</v>
      </c>
      <c r="AI2" s="40">
        <f>AD2-AC2</f>
        <v>2.7414683354182046</v>
      </c>
    </row>
    <row r="3" spans="1:35" outlineLevel="1" x14ac:dyDescent="0.25">
      <c r="A3" s="41" t="s">
        <v>6</v>
      </c>
      <c r="B3" s="42">
        <v>70.94798072669596</v>
      </c>
      <c r="C3" s="42">
        <v>72.660357701161089</v>
      </c>
      <c r="D3" s="42">
        <v>74.851310587505793</v>
      </c>
      <c r="E3" s="42">
        <v>71.582924963676177</v>
      </c>
      <c r="F3" s="42">
        <v>72.935086102667356</v>
      </c>
      <c r="G3" s="42">
        <v>73.940759194117675</v>
      </c>
      <c r="H3" s="42">
        <v>77.384796166625179</v>
      </c>
      <c r="I3" s="42">
        <v>77.293554434584095</v>
      </c>
      <c r="J3" s="42">
        <v>74.632929074620307</v>
      </c>
      <c r="K3" s="42">
        <v>76.466456417857017</v>
      </c>
      <c r="L3" s="42">
        <v>76.317215992184586</v>
      </c>
      <c r="M3" s="42">
        <v>82.957925845261499</v>
      </c>
      <c r="N3" s="42">
        <v>93.417799912553946</v>
      </c>
      <c r="O3" s="42">
        <v>103.56605189682773</v>
      </c>
      <c r="P3" s="42">
        <v>90.619373448554853</v>
      </c>
      <c r="Q3" s="42">
        <v>99.39641212978178</v>
      </c>
      <c r="R3" s="42">
        <v>107.82267329645721</v>
      </c>
      <c r="S3" s="42">
        <v>114.23505574126889</v>
      </c>
      <c r="T3" s="42">
        <v>143.16542884254008</v>
      </c>
      <c r="U3" s="42">
        <v>137.54401455338871</v>
      </c>
      <c r="V3" s="42">
        <v>143.25144884895806</v>
      </c>
      <c r="W3" s="42">
        <v>130.43588716296387</v>
      </c>
      <c r="X3" s="42">
        <v>133.61693137292878</v>
      </c>
      <c r="Y3" s="42">
        <v>123.62892285749355</v>
      </c>
      <c r="Z3" s="42">
        <v>123.67230401324591</v>
      </c>
      <c r="AA3" s="42">
        <v>121.61671774593819</v>
      </c>
      <c r="AB3" s="42">
        <v>138.92243648340934</v>
      </c>
      <c r="AC3" s="42">
        <v>139.78658865120548</v>
      </c>
      <c r="AD3" s="42">
        <v>142.60362903259195</v>
      </c>
      <c r="AE3" s="43">
        <f t="shared" ref="AE3:AE36" si="1">AD3/$AD$38</f>
        <v>2.0460822392798519E-2</v>
      </c>
      <c r="AF3" s="43">
        <f t="shared" ref="AF3:AF36" si="2">(AD3-B3)/B3</f>
        <v>1.009974456946507</v>
      </c>
      <c r="AH3" s="44">
        <f t="shared" ref="AH3:AH36" si="3">(AD3-AC3)/AC3</f>
        <v>2.0152436714909298E-2</v>
      </c>
      <c r="AI3" s="45">
        <f t="shared" ref="AI3:AI36" si="4">AD3-AC3</f>
        <v>2.8170403813864766</v>
      </c>
    </row>
    <row r="4" spans="1:35" outlineLevel="1" x14ac:dyDescent="0.25">
      <c r="A4" s="41" t="s">
        <v>7</v>
      </c>
      <c r="B4" s="42">
        <v>0.18584290467936004</v>
      </c>
      <c r="C4" s="42">
        <v>0.20756739680279998</v>
      </c>
      <c r="D4" s="42">
        <v>0.15733260453960002</v>
      </c>
      <c r="E4" s="42">
        <v>0.16441198845984004</v>
      </c>
      <c r="F4" s="42">
        <v>0.17356075187112005</v>
      </c>
      <c r="G4" s="42">
        <v>0.17496599853744002</v>
      </c>
      <c r="H4" s="42">
        <v>0.18549617818680003</v>
      </c>
      <c r="I4" s="42">
        <v>0.22307277098880002</v>
      </c>
      <c r="J4" s="42">
        <v>0.23145110039808003</v>
      </c>
      <c r="K4" s="42">
        <v>0.22551270740064003</v>
      </c>
      <c r="L4" s="42">
        <v>0.31541730238512</v>
      </c>
      <c r="M4" s="42">
        <v>0.34564476579120001</v>
      </c>
      <c r="N4" s="42">
        <v>0.34452553417041604</v>
      </c>
      <c r="O4" s="42">
        <v>0.31422702863952007</v>
      </c>
      <c r="P4" s="42">
        <v>0.32549832213048002</v>
      </c>
      <c r="Q4" s="42">
        <v>0.4133850472510277</v>
      </c>
      <c r="R4" s="42">
        <v>0.39075192219070476</v>
      </c>
      <c r="S4" s="42">
        <v>0.38592916028944502</v>
      </c>
      <c r="T4" s="42">
        <v>0.37790734785320268</v>
      </c>
      <c r="U4" s="42">
        <v>0.3058610276948639</v>
      </c>
      <c r="V4" s="42">
        <v>0.21425987292447318</v>
      </c>
      <c r="W4" s="42">
        <v>0.13646207218450362</v>
      </c>
      <c r="X4" s="42">
        <v>0.13701942589669469</v>
      </c>
      <c r="Y4" s="42">
        <v>0.15776984486954454</v>
      </c>
      <c r="Z4" s="42">
        <v>0.17101472412545499</v>
      </c>
      <c r="AA4" s="42">
        <v>0.18958847430253267</v>
      </c>
      <c r="AB4" s="42">
        <v>0.18425367799450942</v>
      </c>
      <c r="AC4" s="42">
        <v>0.18049617914786992</v>
      </c>
      <c r="AD4" s="42">
        <v>0.18637333895290242</v>
      </c>
      <c r="AE4" s="43">
        <f t="shared" si="1"/>
        <v>2.674091685420317E-5</v>
      </c>
      <c r="AF4" s="43">
        <f t="shared" si="2"/>
        <v>2.8542078292284152E-3</v>
      </c>
      <c r="AH4" s="44">
        <f t="shared" si="3"/>
        <v>3.2561131392247887E-2</v>
      </c>
      <c r="AI4" s="45">
        <f t="shared" si="4"/>
        <v>5.8771598050325058E-3</v>
      </c>
    </row>
    <row r="5" spans="1:35" outlineLevel="1" x14ac:dyDescent="0.25">
      <c r="A5" s="41" t="s">
        <v>8</v>
      </c>
      <c r="B5" s="42">
        <v>0.36202288262400001</v>
      </c>
      <c r="C5" s="42">
        <v>0.28892210824800002</v>
      </c>
      <c r="D5" s="42">
        <v>0.25063122643200003</v>
      </c>
      <c r="E5" s="42">
        <v>0.25063122643200003</v>
      </c>
      <c r="F5" s="42">
        <v>0.28892210824800002</v>
      </c>
      <c r="G5" s="42">
        <v>0.2610741942</v>
      </c>
      <c r="H5" s="42">
        <v>0.2610741942</v>
      </c>
      <c r="I5" s="42">
        <v>0.18449243056800002</v>
      </c>
      <c r="J5" s="42">
        <v>0.31328903304000005</v>
      </c>
      <c r="K5" s="42">
        <v>0.30284606527200003</v>
      </c>
      <c r="L5" s="42">
        <v>0.33417496857599999</v>
      </c>
      <c r="M5" s="42">
        <v>0.44556662476799996</v>
      </c>
      <c r="N5" s="42">
        <v>0.56392025947199997</v>
      </c>
      <c r="O5" s="42">
        <v>0.63702103384799991</v>
      </c>
      <c r="P5" s="42">
        <v>0.58769245346232613</v>
      </c>
      <c r="Q5" s="42">
        <v>0.46279110730831235</v>
      </c>
      <c r="R5" s="42">
        <v>0.51676718944939726</v>
      </c>
      <c r="S5" s="42">
        <v>0.48719595184390641</v>
      </c>
      <c r="T5" s="42">
        <v>0.54176623266193269</v>
      </c>
      <c r="U5" s="42">
        <v>0.61012061782227789</v>
      </c>
      <c r="V5" s="42">
        <v>0.5350814740428651</v>
      </c>
      <c r="W5" s="42">
        <v>0.39568187353858636</v>
      </c>
      <c r="X5" s="42">
        <v>0.43420322513728915</v>
      </c>
      <c r="Y5" s="42">
        <v>0.50671443719323417</v>
      </c>
      <c r="Z5" s="42">
        <v>0.41670437631078239</v>
      </c>
      <c r="AA5" s="42">
        <v>0.31979724124249065</v>
      </c>
      <c r="AB5" s="42">
        <v>0.40356885679189142</v>
      </c>
      <c r="AC5" s="42">
        <v>0.4074777124132154</v>
      </c>
      <c r="AD5" s="42">
        <v>0.32846562002912505</v>
      </c>
      <c r="AE5" s="43">
        <f t="shared" si="1"/>
        <v>4.7128370849667273E-5</v>
      </c>
      <c r="AF5" s="43">
        <f t="shared" si="2"/>
        <v>-9.2693761100531902E-2</v>
      </c>
      <c r="AH5" s="44">
        <f t="shared" si="3"/>
        <v>-0.19390531059025307</v>
      </c>
      <c r="AI5" s="45">
        <f t="shared" si="4"/>
        <v>-7.9012092384090349E-2</v>
      </c>
    </row>
    <row r="6" spans="1:35" outlineLevel="1" x14ac:dyDescent="0.25">
      <c r="A6" s="41" t="s">
        <v>9</v>
      </c>
      <c r="B6" s="65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2.0155187265673804E-2</v>
      </c>
      <c r="L6" s="65">
        <v>0</v>
      </c>
      <c r="M6" s="65">
        <v>2.9206323351837298E-2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  <c r="X6" s="65">
        <v>0</v>
      </c>
      <c r="Y6" s="65">
        <v>0</v>
      </c>
      <c r="Z6" s="65">
        <v>0</v>
      </c>
      <c r="AA6" s="65">
        <v>1.892112140732544E-4</v>
      </c>
      <c r="AB6" s="65">
        <v>7.2084507287484983E-4</v>
      </c>
      <c r="AC6" s="65">
        <v>2.5337753978683358E-3</v>
      </c>
      <c r="AD6" s="65">
        <v>9.6662008642024613E-5</v>
      </c>
      <c r="AE6" s="43">
        <f t="shared" si="1"/>
        <v>1.3869101399261026E-8</v>
      </c>
      <c r="AF6" s="43" t="e">
        <f t="shared" si="2"/>
        <v>#DIV/0!</v>
      </c>
      <c r="AH6" s="44">
        <f t="shared" si="3"/>
        <v>-0.96185060099512121</v>
      </c>
      <c r="AI6" s="45">
        <f t="shared" si="4"/>
        <v>-2.4371133892263112E-3</v>
      </c>
    </row>
    <row r="7" spans="1:35" x14ac:dyDescent="0.25">
      <c r="A7" s="46" t="s">
        <v>10</v>
      </c>
      <c r="B7" s="37">
        <v>29.238437139400737</v>
      </c>
      <c r="C7" s="37">
        <v>28.826795709715842</v>
      </c>
      <c r="D7" s="37">
        <v>24.607426298347054</v>
      </c>
      <c r="E7" s="37">
        <v>24.215258498007927</v>
      </c>
      <c r="F7" s="37">
        <v>22.484114681465158</v>
      </c>
      <c r="G7" s="37">
        <v>21.451435556712305</v>
      </c>
      <c r="H7" s="37">
        <v>21.6879189769124</v>
      </c>
      <c r="I7" s="37">
        <v>19.905305717621331</v>
      </c>
      <c r="J7" s="37">
        <v>21.304565996932119</v>
      </c>
      <c r="K7" s="37">
        <v>18.534735219483483</v>
      </c>
      <c r="L7" s="37">
        <v>18.481343199084979</v>
      </c>
      <c r="M7" s="37">
        <v>18.598501502018298</v>
      </c>
      <c r="N7" s="37">
        <v>18.430989666024054</v>
      </c>
      <c r="O7" s="37">
        <v>18.248347279751151</v>
      </c>
      <c r="P7" s="37">
        <v>18.363436496981748</v>
      </c>
      <c r="Q7" s="37">
        <v>19.174916198439874</v>
      </c>
      <c r="R7" s="37">
        <v>18.723677878795623</v>
      </c>
      <c r="S7" s="37">
        <v>18.493474015387026</v>
      </c>
      <c r="T7" s="37">
        <v>19.760417334514067</v>
      </c>
      <c r="U7" s="37">
        <v>20.460858818830797</v>
      </c>
      <c r="V7" s="37">
        <v>20.63853544978997</v>
      </c>
      <c r="W7" s="37">
        <v>17.887278008643712</v>
      </c>
      <c r="X7" s="37">
        <v>17.015875892992362</v>
      </c>
      <c r="Y7" s="37">
        <v>17.713694543064594</v>
      </c>
      <c r="Z7" s="37">
        <v>15.735085053050948</v>
      </c>
      <c r="AA7" s="37">
        <v>16.603193468670931</v>
      </c>
      <c r="AB7" s="37">
        <v>16.365891737014561</v>
      </c>
      <c r="AC7" s="37">
        <v>15.103654282530297</v>
      </c>
      <c r="AD7" s="37">
        <v>16.150739776211594</v>
      </c>
      <c r="AE7" s="38">
        <f t="shared" si="1"/>
        <v>2.3173142248564104E-3</v>
      </c>
      <c r="AF7" s="38">
        <f t="shared" si="2"/>
        <v>-0.44761959405663992</v>
      </c>
      <c r="AH7" s="39">
        <f t="shared" si="3"/>
        <v>6.9326632753532597E-2</v>
      </c>
      <c r="AI7" s="40">
        <f t="shared" si="4"/>
        <v>1.0470854936812977</v>
      </c>
    </row>
    <row r="8" spans="1:35" x14ac:dyDescent="0.25">
      <c r="A8" s="46" t="s">
        <v>11</v>
      </c>
      <c r="B8" s="37">
        <v>12.453031867740634</v>
      </c>
      <c r="C8" s="37">
        <v>12.585267699230045</v>
      </c>
      <c r="D8" s="37">
        <v>10.806250118049018</v>
      </c>
      <c r="E8" s="37">
        <v>11.360286387462777</v>
      </c>
      <c r="F8" s="37">
        <v>11.395185441058885</v>
      </c>
      <c r="G8" s="37">
        <v>11.782162837037756</v>
      </c>
      <c r="H8" s="37">
        <v>12.308925229673159</v>
      </c>
      <c r="I8" s="37">
        <v>12.713449123991065</v>
      </c>
      <c r="J8" s="37">
        <v>13.490694203680533</v>
      </c>
      <c r="K8" s="37">
        <v>13.803649780518025</v>
      </c>
      <c r="L8" s="37">
        <v>16.107904845215508</v>
      </c>
      <c r="M8" s="37">
        <v>16.780643828571886</v>
      </c>
      <c r="N8" s="37">
        <v>16.124963149954642</v>
      </c>
      <c r="O8" s="37">
        <v>16.834094473951257</v>
      </c>
      <c r="P8" s="37">
        <v>18.213511122011479</v>
      </c>
      <c r="Q8" s="37">
        <v>20.570596565767634</v>
      </c>
      <c r="R8" s="37">
        <v>19.431914046267909</v>
      </c>
      <c r="S8" s="37">
        <v>18.841068777974733</v>
      </c>
      <c r="T8" s="37">
        <v>17.643583501812184</v>
      </c>
      <c r="U8" s="37">
        <v>15.04641787385254</v>
      </c>
      <c r="V8" s="37">
        <v>15.441172336461719</v>
      </c>
      <c r="W8" s="37">
        <v>13.479644469969388</v>
      </c>
      <c r="X8" s="37">
        <v>12.878399654646859</v>
      </c>
      <c r="Y8" s="37">
        <v>13.166494621798986</v>
      </c>
      <c r="Z8" s="37">
        <v>14.804830524608247</v>
      </c>
      <c r="AA8" s="37">
        <v>15.121975090080934</v>
      </c>
      <c r="AB8" s="37">
        <v>15.072789796299693</v>
      </c>
      <c r="AC8" s="37">
        <v>15.964520077530851</v>
      </c>
      <c r="AD8" s="37">
        <v>16.567707863568327</v>
      </c>
      <c r="AE8" s="38">
        <f t="shared" si="1"/>
        <v>2.3771409630449678E-3</v>
      </c>
      <c r="AF8" s="38">
        <f t="shared" si="2"/>
        <v>0.33041559995415176</v>
      </c>
      <c r="AH8" s="39">
        <f t="shared" si="3"/>
        <v>3.7783020291754808E-2</v>
      </c>
      <c r="AI8" s="40">
        <f t="shared" si="4"/>
        <v>0.60318778603747525</v>
      </c>
    </row>
    <row r="9" spans="1:35" x14ac:dyDescent="0.25">
      <c r="A9" s="46" t="s">
        <v>12</v>
      </c>
      <c r="B9" s="37">
        <v>2.397682572187553</v>
      </c>
      <c r="C9" s="37">
        <v>2.4657207133349064</v>
      </c>
      <c r="D9" s="37">
        <v>2.4899547510038715</v>
      </c>
      <c r="E9" s="37">
        <v>2.4782345885702903</v>
      </c>
      <c r="F9" s="37">
        <v>2.8161136284243313</v>
      </c>
      <c r="G9" s="37">
        <v>2.4340124846890117</v>
      </c>
      <c r="H9" s="37">
        <v>2.5407852781083582</v>
      </c>
      <c r="I9" s="37">
        <v>2.6591249177564769</v>
      </c>
      <c r="J9" s="37">
        <v>2.5900865682797267</v>
      </c>
      <c r="K9" s="37">
        <v>2.7629402406350687</v>
      </c>
      <c r="L9" s="37">
        <v>2.6726572056767397</v>
      </c>
      <c r="M9" s="37">
        <v>2.6953517911048515</v>
      </c>
      <c r="N9" s="37">
        <v>2.6975719097752187</v>
      </c>
      <c r="O9" s="37">
        <v>3.1180003701970858</v>
      </c>
      <c r="P9" s="37">
        <v>2.8715079806218071</v>
      </c>
      <c r="Q9" s="37">
        <v>3.1400995469141235</v>
      </c>
      <c r="R9" s="37">
        <v>2.9550596833992224</v>
      </c>
      <c r="S9" s="37">
        <v>3.1591141417423265</v>
      </c>
      <c r="T9" s="37">
        <v>3.6827471937757275</v>
      </c>
      <c r="U9" s="37">
        <v>2.9347527961077398</v>
      </c>
      <c r="V9" s="37">
        <v>2.731083519225455</v>
      </c>
      <c r="W9" s="37">
        <v>2.8387778043390806</v>
      </c>
      <c r="X9" s="37">
        <v>2.8986341673331788</v>
      </c>
      <c r="Y9" s="37">
        <v>2.9132587565314334</v>
      </c>
      <c r="Z9" s="37">
        <v>2.7888619878408658</v>
      </c>
      <c r="AA9" s="37">
        <v>2.2095650852680029</v>
      </c>
      <c r="AB9" s="37">
        <v>2.6461116097128849</v>
      </c>
      <c r="AC9" s="37">
        <v>2.5717414939811207</v>
      </c>
      <c r="AD9" s="37">
        <v>2.4899587233627893</v>
      </c>
      <c r="AE9" s="38">
        <f t="shared" si="1"/>
        <v>3.5726021525357932E-4</v>
      </c>
      <c r="AF9" s="38">
        <f t="shared" si="2"/>
        <v>3.8485557782174294E-2</v>
      </c>
      <c r="AH9" s="39">
        <f t="shared" si="3"/>
        <v>-3.1800540921292052E-2</v>
      </c>
      <c r="AI9" s="40">
        <f t="shared" si="4"/>
        <v>-8.1782770618331391E-2</v>
      </c>
    </row>
    <row r="10" spans="1:35" x14ac:dyDescent="0.25">
      <c r="A10" s="46" t="s">
        <v>13</v>
      </c>
      <c r="B10" s="37">
        <v>2.762301203742588</v>
      </c>
      <c r="C10" s="37">
        <v>2.6601906246753941</v>
      </c>
      <c r="D10" s="37">
        <v>2.3134124575039356</v>
      </c>
      <c r="E10" s="37">
        <v>2.2184848755416233</v>
      </c>
      <c r="F10" s="37">
        <v>2.2348146993243958</v>
      </c>
      <c r="G10" s="37">
        <v>1.8503339416751816</v>
      </c>
      <c r="H10" s="37">
        <v>1.9749536813511821</v>
      </c>
      <c r="I10" s="37">
        <v>1.8568191586499139</v>
      </c>
      <c r="J10" s="37">
        <v>1.6591610171724758</v>
      </c>
      <c r="K10" s="37">
        <v>1.7100115102024092</v>
      </c>
      <c r="L10" s="37">
        <v>1.6657664723108172</v>
      </c>
      <c r="M10" s="37">
        <v>1.6847452205430629</v>
      </c>
      <c r="N10" s="37">
        <v>1.6446193315396394</v>
      </c>
      <c r="O10" s="37">
        <v>1.559321574255339</v>
      </c>
      <c r="P10" s="37">
        <v>1.40782703706875</v>
      </c>
      <c r="Q10" s="37">
        <v>1.541865045125671</v>
      </c>
      <c r="R10" s="37">
        <v>1.4217077135454097</v>
      </c>
      <c r="S10" s="37">
        <v>1.4207217028340799</v>
      </c>
      <c r="T10" s="37">
        <v>1.5643533980158211</v>
      </c>
      <c r="U10" s="37">
        <v>1.3543218590160682</v>
      </c>
      <c r="V10" s="37">
        <v>1.3225166193898295</v>
      </c>
      <c r="W10" s="37">
        <v>1.244605292118075</v>
      </c>
      <c r="X10" s="37">
        <v>1.1941450794475059</v>
      </c>
      <c r="Y10" s="37">
        <v>1.049393217710594</v>
      </c>
      <c r="Z10" s="37">
        <v>0.91022151535750051</v>
      </c>
      <c r="AA10" s="37">
        <v>0.90898739263311357</v>
      </c>
      <c r="AB10" s="37">
        <v>0.9220770006836182</v>
      </c>
      <c r="AC10" s="37">
        <v>0.98960756114035697</v>
      </c>
      <c r="AD10" s="37">
        <v>1.0473956036405072</v>
      </c>
      <c r="AE10" s="38">
        <f t="shared" si="1"/>
        <v>1.5028071562041715E-4</v>
      </c>
      <c r="AF10" s="38">
        <f t="shared" si="2"/>
        <v>-0.62082498381370887</v>
      </c>
      <c r="AH10" s="39">
        <f t="shared" si="3"/>
        <v>5.8394908011372912E-2</v>
      </c>
      <c r="AI10" s="40">
        <f t="shared" si="4"/>
        <v>5.7788042500150238E-2</v>
      </c>
    </row>
    <row r="11" spans="1:35" x14ac:dyDescent="0.25">
      <c r="A11" s="46" t="s">
        <v>14</v>
      </c>
      <c r="B11" s="37">
        <f t="shared" ref="B11:AA11" si="5">SUM(B12:B16)</f>
        <v>67.231695827750016</v>
      </c>
      <c r="C11" s="37">
        <f t="shared" si="5"/>
        <v>67.191809213904023</v>
      </c>
      <c r="D11" s="37">
        <f t="shared" si="5"/>
        <v>82.013217840778182</v>
      </c>
      <c r="E11" s="37">
        <f t="shared" si="5"/>
        <v>99.940752962927945</v>
      </c>
      <c r="F11" s="37">
        <f t="shared" si="5"/>
        <v>131.56900713150065</v>
      </c>
      <c r="G11" s="37">
        <f t="shared" si="5"/>
        <v>173.92665748213159</v>
      </c>
      <c r="H11" s="37">
        <f t="shared" si="5"/>
        <v>257.90835985447461</v>
      </c>
      <c r="I11" s="37">
        <f t="shared" si="5"/>
        <v>320.04514411022956</v>
      </c>
      <c r="J11" s="37">
        <f t="shared" si="5"/>
        <v>393.81117783501287</v>
      </c>
      <c r="K11" s="37">
        <f t="shared" si="5"/>
        <v>176.04131321842775</v>
      </c>
      <c r="L11" s="37">
        <f t="shared" si="5"/>
        <v>192.24117716460182</v>
      </c>
      <c r="M11" s="37">
        <f t="shared" si="5"/>
        <v>199.15124078695263</v>
      </c>
      <c r="N11" s="37">
        <f t="shared" si="5"/>
        <v>196.30367479957366</v>
      </c>
      <c r="O11" s="37">
        <f t="shared" si="5"/>
        <v>189.47245286800342</v>
      </c>
      <c r="P11" s="37">
        <f t="shared" si="5"/>
        <v>189.02054912571822</v>
      </c>
      <c r="Q11" s="37">
        <f t="shared" si="5"/>
        <v>184.62385118501456</v>
      </c>
      <c r="R11" s="37">
        <f t="shared" si="5"/>
        <v>180.94246439983868</v>
      </c>
      <c r="S11" s="37">
        <f t="shared" si="5"/>
        <v>171.01232996155943</v>
      </c>
      <c r="T11" s="37">
        <f t="shared" si="5"/>
        <v>130.39381777384912</v>
      </c>
      <c r="U11" s="37">
        <f t="shared" si="5"/>
        <v>119.7532505478286</v>
      </c>
      <c r="V11" s="37">
        <f t="shared" si="5"/>
        <v>112.70291838800901</v>
      </c>
      <c r="W11" s="37">
        <f t="shared" si="5"/>
        <v>110.7968642884253</v>
      </c>
      <c r="X11" s="37">
        <f t="shared" si="5"/>
        <v>109.26710863292122</v>
      </c>
      <c r="Y11" s="37">
        <f t="shared" si="5"/>
        <v>113.65823736311752</v>
      </c>
      <c r="Z11" s="37">
        <f t="shared" si="5"/>
        <v>118.77234285735373</v>
      </c>
      <c r="AA11" s="37">
        <f t="shared" si="5"/>
        <v>125.58883072476814</v>
      </c>
      <c r="AB11" s="37">
        <f>SUM(AB12:AB16)</f>
        <v>131.08081670746515</v>
      </c>
      <c r="AC11" s="37">
        <f>SUM(AC12:AC16)</f>
        <v>128.16535760422877</v>
      </c>
      <c r="AD11" s="37">
        <f>SUM(AD12:AD16)</f>
        <v>130.21361243010537</v>
      </c>
      <c r="AE11" s="38">
        <f t="shared" si="1"/>
        <v>1.8683098145056105E-2</v>
      </c>
      <c r="AF11" s="38">
        <f t="shared" si="2"/>
        <v>0.93678905205243157</v>
      </c>
      <c r="AH11" s="39">
        <f t="shared" si="3"/>
        <v>1.5981345225919423E-2</v>
      </c>
      <c r="AI11" s="40">
        <f t="shared" si="4"/>
        <v>2.0482548258765974</v>
      </c>
    </row>
    <row r="12" spans="1:35" outlineLevel="1" x14ac:dyDescent="0.25">
      <c r="A12" s="41" t="s">
        <v>15</v>
      </c>
      <c r="B12" s="42">
        <v>0.38892085834119172</v>
      </c>
      <c r="C12" s="42">
        <v>0.35271799128434611</v>
      </c>
      <c r="D12" s="42">
        <v>0.34964358365689679</v>
      </c>
      <c r="E12" s="42">
        <v>0.30072794466419228</v>
      </c>
      <c r="F12" s="42">
        <v>0.31251951410604339</v>
      </c>
      <c r="G12" s="42">
        <v>0.3674977110985117</v>
      </c>
      <c r="H12" s="42">
        <v>0.39320219614159868</v>
      </c>
      <c r="I12" s="42">
        <v>0.41310869759676588</v>
      </c>
      <c r="J12" s="42">
        <v>0.45662476736040458</v>
      </c>
      <c r="K12" s="42">
        <v>0.5171993940064713</v>
      </c>
      <c r="L12" s="42">
        <v>0.55962887605378964</v>
      </c>
      <c r="M12" s="42">
        <v>0.55602353393027359</v>
      </c>
      <c r="N12" s="42">
        <v>0.55103442094743382</v>
      </c>
      <c r="O12" s="42">
        <v>0.57195966575048418</v>
      </c>
      <c r="P12" s="42">
        <v>0.54590713380612566</v>
      </c>
      <c r="Q12" s="42">
        <v>0.64450868497606417</v>
      </c>
      <c r="R12" s="42">
        <v>0.73951658757400884</v>
      </c>
      <c r="S12" s="42">
        <v>0.68313962148914875</v>
      </c>
      <c r="T12" s="42">
        <v>0.64708573992506579</v>
      </c>
      <c r="U12" s="42">
        <v>0.52717829320707021</v>
      </c>
      <c r="V12" s="42">
        <v>0.39783187031607331</v>
      </c>
      <c r="W12" s="42">
        <v>0.19817707047466537</v>
      </c>
      <c r="X12" s="42">
        <v>0.12055743804997554</v>
      </c>
      <c r="Y12" s="42">
        <v>0.12365465419061109</v>
      </c>
      <c r="Z12" s="42">
        <v>0.11816272180982559</v>
      </c>
      <c r="AA12" s="42">
        <v>0.1250639579696842</v>
      </c>
      <c r="AB12" s="42">
        <v>0.13498297669371981</v>
      </c>
      <c r="AC12" s="42">
        <v>0.14034286833734072</v>
      </c>
      <c r="AD12" s="42">
        <v>0.13488322569848801</v>
      </c>
      <c r="AE12" s="43">
        <f t="shared" si="1"/>
        <v>1.9353096015205653E-5</v>
      </c>
      <c r="AF12" s="43">
        <f t="shared" si="2"/>
        <v>-0.65318593023324578</v>
      </c>
      <c r="AH12" s="44">
        <f t="shared" si="3"/>
        <v>-3.8902173680314275E-2</v>
      </c>
      <c r="AI12" s="45">
        <f t="shared" si="4"/>
        <v>-5.4596426388527075E-3</v>
      </c>
    </row>
    <row r="13" spans="1:35" outlineLevel="1" x14ac:dyDescent="0.25">
      <c r="A13" s="41" t="s">
        <v>16</v>
      </c>
      <c r="B13" s="42">
        <v>50.643865868574359</v>
      </c>
      <c r="C13" s="42">
        <v>51.110411006168817</v>
      </c>
      <c r="D13" s="42">
        <v>67.412154249177149</v>
      </c>
      <c r="E13" s="42">
        <v>84.080431010126475</v>
      </c>
      <c r="F13" s="42">
        <v>116.45895193464067</v>
      </c>
      <c r="G13" s="42">
        <v>159.81672714498058</v>
      </c>
      <c r="H13" s="42">
        <v>241.5218591955296</v>
      </c>
      <c r="I13" s="42">
        <v>304.16549373278775</v>
      </c>
      <c r="J13" s="42">
        <v>377.4017558046769</v>
      </c>
      <c r="K13" s="42">
        <v>160.02608892108606</v>
      </c>
      <c r="L13" s="42">
        <v>176.1231553663898</v>
      </c>
      <c r="M13" s="42">
        <v>181.69999611234002</v>
      </c>
      <c r="N13" s="42">
        <v>180.74163382657304</v>
      </c>
      <c r="O13" s="42">
        <v>172.35845701984394</v>
      </c>
      <c r="P13" s="42">
        <v>170.68484234886517</v>
      </c>
      <c r="Q13" s="42">
        <v>168.00717445977688</v>
      </c>
      <c r="R13" s="42">
        <v>163.90188054243436</v>
      </c>
      <c r="S13" s="42">
        <v>153.3054883928985</v>
      </c>
      <c r="T13" s="42">
        <v>111.73865253205507</v>
      </c>
      <c r="U13" s="42">
        <v>103.25296571327141</v>
      </c>
      <c r="V13" s="42">
        <v>96.429682697691277</v>
      </c>
      <c r="W13" s="42">
        <v>94.787980464086786</v>
      </c>
      <c r="X13" s="42">
        <v>93.871584627871229</v>
      </c>
      <c r="Y13" s="42">
        <v>98.344316067001571</v>
      </c>
      <c r="Z13" s="42">
        <v>104.23030330196158</v>
      </c>
      <c r="AA13" s="42">
        <v>110.82958046188358</v>
      </c>
      <c r="AB13" s="42">
        <v>115.71582389884665</v>
      </c>
      <c r="AC13" s="42">
        <v>112.62997058671101</v>
      </c>
      <c r="AD13" s="42">
        <v>114.33517916530042</v>
      </c>
      <c r="AE13" s="43">
        <f t="shared" si="1"/>
        <v>1.6404854560996784E-2</v>
      </c>
      <c r="AF13" s="43">
        <f t="shared" si="2"/>
        <v>1.257631347930884</v>
      </c>
      <c r="AH13" s="44">
        <f t="shared" si="3"/>
        <v>1.513991852884849E-2</v>
      </c>
      <c r="AI13" s="45">
        <f t="shared" si="4"/>
        <v>1.7052085785894064</v>
      </c>
    </row>
    <row r="14" spans="1:35" outlineLevel="1" x14ac:dyDescent="0.25">
      <c r="A14" s="41" t="s">
        <v>17</v>
      </c>
      <c r="B14" s="42">
        <v>15.486534423360002</v>
      </c>
      <c r="C14" s="42">
        <v>15.040493685360001</v>
      </c>
      <c r="D14" s="42">
        <v>13.488271917120001</v>
      </c>
      <c r="E14" s="42">
        <v>14.808552501600003</v>
      </c>
      <c r="F14" s="42">
        <v>13.952154284640001</v>
      </c>
      <c r="G14" s="42">
        <v>12.953023031520001</v>
      </c>
      <c r="H14" s="42">
        <v>15.094018573920001</v>
      </c>
      <c r="I14" s="42">
        <v>14.558769688320002</v>
      </c>
      <c r="J14" s="42">
        <v>14.986968796800001</v>
      </c>
      <c r="K14" s="42">
        <v>14.416036652160001</v>
      </c>
      <c r="L14" s="42">
        <v>14.319691852752003</v>
      </c>
      <c r="M14" s="42">
        <v>15.629267459520001</v>
      </c>
      <c r="N14" s="42">
        <v>13.66668821232</v>
      </c>
      <c r="O14" s="42">
        <v>15.094018573920001</v>
      </c>
      <c r="P14" s="42">
        <v>15.914733531840001</v>
      </c>
      <c r="Q14" s="42">
        <v>14.208457896526298</v>
      </c>
      <c r="R14" s="42">
        <v>14.208457896526298</v>
      </c>
      <c r="S14" s="42">
        <v>15.365744599043362</v>
      </c>
      <c r="T14" s="42">
        <v>16.28451469953594</v>
      </c>
      <c r="U14" s="42">
        <v>14.289204718889156</v>
      </c>
      <c r="V14" s="42">
        <v>14.180016935650652</v>
      </c>
      <c r="W14" s="42">
        <v>14.333559608769724</v>
      </c>
      <c r="X14" s="42">
        <v>13.724641073957171</v>
      </c>
      <c r="Y14" s="42">
        <v>13.667893037683832</v>
      </c>
      <c r="Z14" s="42">
        <v>12.538429301440946</v>
      </c>
      <c r="AA14" s="42">
        <v>12.77830027637863</v>
      </c>
      <c r="AB14" s="42">
        <v>13.013960990640417</v>
      </c>
      <c r="AC14" s="42">
        <v>13.434174272617749</v>
      </c>
      <c r="AD14" s="42">
        <v>13.575061376324712</v>
      </c>
      <c r="AE14" s="43">
        <f t="shared" si="1"/>
        <v>1.9477549181363247E-3</v>
      </c>
      <c r="AF14" s="43">
        <f t="shared" si="2"/>
        <v>-0.12342806949449002</v>
      </c>
      <c r="AH14" s="44">
        <f t="shared" si="3"/>
        <v>1.0487217215435857E-2</v>
      </c>
      <c r="AI14" s="45">
        <f t="shared" si="4"/>
        <v>0.14088710370696234</v>
      </c>
    </row>
    <row r="15" spans="1:35" outlineLevel="1" x14ac:dyDescent="0.25">
      <c r="A15" s="41" t="s">
        <v>18</v>
      </c>
      <c r="B15" s="42">
        <v>0.67221271232640001</v>
      </c>
      <c r="C15" s="42">
        <v>0.64763617957919994</v>
      </c>
      <c r="D15" s="42">
        <v>0.72260096755680003</v>
      </c>
      <c r="E15" s="42">
        <v>0.72260096755680003</v>
      </c>
      <c r="F15" s="42">
        <v>0.82090709854560007</v>
      </c>
      <c r="G15" s="42">
        <v>0.72136577782079991</v>
      </c>
      <c r="H15" s="42">
        <v>0.82584785748959999</v>
      </c>
      <c r="I15" s="42">
        <v>0.85042439023680017</v>
      </c>
      <c r="J15" s="42">
        <v>0.92785955768640005</v>
      </c>
      <c r="K15" s="42">
        <v>1.0298712578832001</v>
      </c>
      <c r="L15" s="42">
        <v>1.205900649195637</v>
      </c>
      <c r="M15" s="42">
        <v>1.2098943112776741</v>
      </c>
      <c r="N15" s="42">
        <v>1.2876175716013107</v>
      </c>
      <c r="O15" s="42">
        <v>1.3899173646721477</v>
      </c>
      <c r="P15" s="42">
        <v>1.8113179640758716</v>
      </c>
      <c r="Q15" s="42">
        <v>1.6831876625471891</v>
      </c>
      <c r="R15" s="42">
        <v>2.0126245274164303</v>
      </c>
      <c r="S15" s="42">
        <v>1.5893810450670047</v>
      </c>
      <c r="T15" s="42">
        <v>1.6473648840517978</v>
      </c>
      <c r="U15" s="42">
        <v>1.6054164776948945</v>
      </c>
      <c r="V15" s="42">
        <v>1.6102158188660962</v>
      </c>
      <c r="W15" s="42">
        <v>1.3978840700862709</v>
      </c>
      <c r="X15" s="42">
        <v>1.4772843594340315</v>
      </c>
      <c r="Y15" s="42">
        <v>1.4450038348481358</v>
      </c>
      <c r="Z15" s="42">
        <v>1.8089160599170548</v>
      </c>
      <c r="AA15" s="42">
        <v>1.784151077853416</v>
      </c>
      <c r="AB15" s="42">
        <v>2.144015821587844</v>
      </c>
      <c r="AC15" s="42">
        <v>1.8931623475377879</v>
      </c>
      <c r="AD15" s="42">
        <v>2.0939266860017183</v>
      </c>
      <c r="AE15" s="43">
        <f t="shared" si="1"/>
        <v>3.0043738940213442E-4</v>
      </c>
      <c r="AF15" s="43">
        <f t="shared" si="2"/>
        <v>2.1149763275898743</v>
      </c>
      <c r="AH15" s="44">
        <f t="shared" si="3"/>
        <v>0.10604707975786692</v>
      </c>
      <c r="AI15" s="45">
        <f t="shared" si="4"/>
        <v>0.20076433846393038</v>
      </c>
    </row>
    <row r="16" spans="1:35" outlineLevel="1" x14ac:dyDescent="0.25">
      <c r="A16" s="41" t="s">
        <v>19</v>
      </c>
      <c r="B16" s="42">
        <v>4.0161965148060773E-2</v>
      </c>
      <c r="C16" s="42">
        <v>4.0550351511670073E-2</v>
      </c>
      <c r="D16" s="42">
        <v>4.0547123267326624E-2</v>
      </c>
      <c r="E16" s="42">
        <v>2.8440538980469835E-2</v>
      </c>
      <c r="F16" s="42">
        <v>2.4474299568329697E-2</v>
      </c>
      <c r="G16" s="42">
        <v>6.804381671169811E-2</v>
      </c>
      <c r="H16" s="42">
        <v>7.3432031393835279E-2</v>
      </c>
      <c r="I16" s="42">
        <v>5.7347601288211779E-2</v>
      </c>
      <c r="J16" s="42">
        <v>3.7968908489183627E-2</v>
      </c>
      <c r="K16" s="42">
        <v>5.2116993292037277E-2</v>
      </c>
      <c r="L16" s="42">
        <v>3.2800420210613156E-2</v>
      </c>
      <c r="M16" s="42">
        <v>5.6059369884649726E-2</v>
      </c>
      <c r="N16" s="42">
        <v>5.6700768131870471E-2</v>
      </c>
      <c r="O16" s="42">
        <v>5.8100243816822369E-2</v>
      </c>
      <c r="P16" s="42">
        <v>6.3748147131027041E-2</v>
      </c>
      <c r="Q16" s="42">
        <v>8.0522481188137388E-2</v>
      </c>
      <c r="R16" s="42">
        <v>7.998484588759748E-2</v>
      </c>
      <c r="S16" s="42">
        <v>6.8576303061436014E-2</v>
      </c>
      <c r="T16" s="42">
        <v>7.6199918281260368E-2</v>
      </c>
      <c r="U16" s="42">
        <v>7.8485344766083612E-2</v>
      </c>
      <c r="V16" s="42">
        <v>8.5171065484917208E-2</v>
      </c>
      <c r="W16" s="42">
        <v>7.9263075007848391E-2</v>
      </c>
      <c r="X16" s="42">
        <v>7.3041133608815298E-2</v>
      </c>
      <c r="Y16" s="42">
        <v>7.7369769393378182E-2</v>
      </c>
      <c r="Z16" s="42">
        <v>7.6531472224331376E-2</v>
      </c>
      <c r="AA16" s="42">
        <v>7.1734950682827814E-2</v>
      </c>
      <c r="AB16" s="42">
        <v>7.2033019696502845E-2</v>
      </c>
      <c r="AC16" s="42">
        <v>6.7707529024876145E-2</v>
      </c>
      <c r="AD16" s="42">
        <v>7.4561976780047751E-2</v>
      </c>
      <c r="AE16" s="43">
        <f t="shared" si="1"/>
        <v>1.0698180505657747E-5</v>
      </c>
      <c r="AF16" s="43">
        <f t="shared" si="2"/>
        <v>0.85653208216202015</v>
      </c>
      <c r="AH16" s="44">
        <f t="shared" si="3"/>
        <v>0.10123612327741632</v>
      </c>
      <c r="AI16" s="45">
        <f t="shared" si="4"/>
        <v>6.8544477551716054E-3</v>
      </c>
    </row>
    <row r="17" spans="1:41" x14ac:dyDescent="0.25">
      <c r="A17" s="46" t="s">
        <v>20</v>
      </c>
      <c r="B17" s="37">
        <f t="shared" ref="B17:AA17" si="6">SUM(B18:B22)</f>
        <v>1026.661852</v>
      </c>
      <c r="C17" s="37">
        <f t="shared" si="6"/>
        <v>812.51815800000008</v>
      </c>
      <c r="D17" s="37">
        <f t="shared" si="6"/>
        <v>812.77563000000009</v>
      </c>
      <c r="E17" s="37">
        <f t="shared" si="6"/>
        <v>812.95085400000005</v>
      </c>
      <c r="F17" s="37">
        <f t="shared" si="6"/>
        <v>813.05634600000008</v>
      </c>
      <c r="G17" s="37">
        <f t="shared" si="6"/>
        <v>813.19402200000002</v>
      </c>
      <c r="H17" s="37">
        <f t="shared" si="6"/>
        <v>813.41573400000004</v>
      </c>
      <c r="I17" s="37">
        <f t="shared" si="6"/>
        <v>813.75724200000002</v>
      </c>
      <c r="J17" s="37">
        <f t="shared" si="6"/>
        <v>814.1041140000001</v>
      </c>
      <c r="K17" s="37">
        <f t="shared" si="6"/>
        <v>814.44830400000001</v>
      </c>
      <c r="L17" s="37">
        <f t="shared" si="6"/>
        <v>814.87653000000012</v>
      </c>
      <c r="M17" s="37">
        <f t="shared" si="6"/>
        <v>596.12396799999999</v>
      </c>
      <c r="N17" s="37">
        <f t="shared" si="6"/>
        <v>315.88476800000001</v>
      </c>
      <c r="O17" s="37">
        <f t="shared" si="6"/>
        <v>35.580306</v>
      </c>
      <c r="P17" s="37">
        <f t="shared" si="6"/>
        <v>36.164088</v>
      </c>
      <c r="Q17" s="37">
        <f t="shared" si="6"/>
        <v>36.956172000000002</v>
      </c>
      <c r="R17" s="37">
        <f t="shared" si="6"/>
        <v>37.842125999999993</v>
      </c>
      <c r="S17" s="37">
        <f t="shared" si="6"/>
        <v>39.119652000000002</v>
      </c>
      <c r="T17" s="37">
        <f t="shared" si="6"/>
        <v>40.096794000000003</v>
      </c>
      <c r="U17" s="37">
        <f t="shared" si="6"/>
        <v>40.528595999999993</v>
      </c>
      <c r="V17" s="37">
        <f t="shared" si="6"/>
        <v>40.719912000000008</v>
      </c>
      <c r="W17" s="37">
        <f t="shared" si="6"/>
        <v>40.899605999999991</v>
      </c>
      <c r="X17" s="37">
        <f t="shared" si="6"/>
        <v>40.993475999999994</v>
      </c>
      <c r="Y17" s="37">
        <f t="shared" si="6"/>
        <v>41.062314000000001</v>
      </c>
      <c r="Z17" s="37">
        <f t="shared" si="6"/>
        <v>41.209824000000005</v>
      </c>
      <c r="AA17" s="37">
        <f t="shared" si="6"/>
        <v>41.440475999999997</v>
      </c>
      <c r="AB17" s="37">
        <f>SUM(AB18:AB22)</f>
        <v>42.571073099999992</v>
      </c>
      <c r="AC17" s="37">
        <f>SUM(AC18:AC22)</f>
        <v>42.774073680000001</v>
      </c>
      <c r="AD17" s="37">
        <f>SUM(AD18:AD22)</f>
        <v>42.977074260000002</v>
      </c>
      <c r="AE17" s="38">
        <f t="shared" si="1"/>
        <v>6.1663667983863088E-3</v>
      </c>
      <c r="AF17" s="38">
        <f t="shared" si="2"/>
        <v>-0.95813901707141647</v>
      </c>
      <c r="AH17" s="39">
        <f t="shared" si="3"/>
        <v>4.7458790462344665E-3</v>
      </c>
      <c r="AI17" s="40">
        <f t="shared" si="4"/>
        <v>0.20300058000000121</v>
      </c>
    </row>
    <row r="18" spans="1:41" outlineLevel="1" x14ac:dyDescent="0.25">
      <c r="A18" s="41" t="s">
        <v>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3">
        <f t="shared" si="1"/>
        <v>0</v>
      </c>
      <c r="AF18" s="43"/>
      <c r="AH18" s="44"/>
      <c r="AI18" s="45">
        <f t="shared" si="4"/>
        <v>0</v>
      </c>
    </row>
    <row r="19" spans="1:41" outlineLevel="1" x14ac:dyDescent="0.25">
      <c r="A19" s="41" t="s">
        <v>22</v>
      </c>
      <c r="B19" s="42">
        <v>995.31999999999994</v>
      </c>
      <c r="C19" s="42">
        <v>780.99840000000006</v>
      </c>
      <c r="D19" s="42">
        <v>780.99840000000006</v>
      </c>
      <c r="E19" s="42">
        <v>780.99840000000006</v>
      </c>
      <c r="F19" s="42">
        <v>780.99840000000006</v>
      </c>
      <c r="G19" s="42">
        <v>780.99840000000006</v>
      </c>
      <c r="H19" s="42">
        <v>780.99840000000006</v>
      </c>
      <c r="I19" s="42">
        <v>780.99840000000006</v>
      </c>
      <c r="J19" s="42">
        <v>780.99840000000006</v>
      </c>
      <c r="K19" s="42">
        <v>780.99840000000006</v>
      </c>
      <c r="L19" s="42">
        <v>780.99840000000006</v>
      </c>
      <c r="M19" s="42">
        <v>561.73</v>
      </c>
      <c r="N19" s="42">
        <v>280.86500000000001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3">
        <f t="shared" si="1"/>
        <v>0</v>
      </c>
      <c r="AF19" s="43">
        <f t="shared" si="2"/>
        <v>-1</v>
      </c>
      <c r="AH19" s="44" t="e">
        <f t="shared" si="3"/>
        <v>#DIV/0!</v>
      </c>
      <c r="AI19" s="45">
        <f t="shared" si="4"/>
        <v>0</v>
      </c>
    </row>
    <row r="20" spans="1:41" outlineLevel="1" x14ac:dyDescent="0.25">
      <c r="A20" s="41" t="s">
        <v>24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3">
        <f t="shared" si="1"/>
        <v>0</v>
      </c>
      <c r="AF20" s="43"/>
      <c r="AH20" s="44"/>
      <c r="AI20" s="45">
        <f t="shared" si="4"/>
        <v>0</v>
      </c>
    </row>
    <row r="21" spans="1:41" outlineLevel="1" x14ac:dyDescent="0.25">
      <c r="A21" s="41" t="s">
        <v>25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>
        <f t="shared" si="1"/>
        <v>0</v>
      </c>
      <c r="AF21" s="43"/>
      <c r="AH21" s="44"/>
      <c r="AI21" s="45">
        <f t="shared" si="4"/>
        <v>0</v>
      </c>
    </row>
    <row r="22" spans="1:41" outlineLevel="1" x14ac:dyDescent="0.25">
      <c r="A22" s="41" t="s">
        <v>26</v>
      </c>
      <c r="B22" s="42">
        <v>31.341851999999999</v>
      </c>
      <c r="C22" s="42">
        <v>31.519757999999996</v>
      </c>
      <c r="D22" s="42">
        <v>31.777229999999999</v>
      </c>
      <c r="E22" s="42">
        <v>31.952453999999999</v>
      </c>
      <c r="F22" s="42">
        <v>32.057946000000001</v>
      </c>
      <c r="G22" s="42">
        <v>32.195622</v>
      </c>
      <c r="H22" s="42">
        <v>32.417333999999997</v>
      </c>
      <c r="I22" s="42">
        <v>32.758842000000001</v>
      </c>
      <c r="J22" s="42">
        <v>33.105713999999992</v>
      </c>
      <c r="K22" s="42">
        <v>33.449903999999997</v>
      </c>
      <c r="L22" s="42">
        <v>33.878130000000006</v>
      </c>
      <c r="M22" s="42">
        <v>34.393967999999994</v>
      </c>
      <c r="N22" s="42">
        <v>35.019767999999999</v>
      </c>
      <c r="O22" s="42">
        <v>35.580306</v>
      </c>
      <c r="P22" s="42">
        <v>36.164088</v>
      </c>
      <c r="Q22" s="42">
        <v>36.956172000000002</v>
      </c>
      <c r="R22" s="42">
        <v>37.842125999999993</v>
      </c>
      <c r="S22" s="42">
        <v>39.119652000000002</v>
      </c>
      <c r="T22" s="42">
        <v>40.096794000000003</v>
      </c>
      <c r="U22" s="42">
        <v>40.528595999999993</v>
      </c>
      <c r="V22" s="42">
        <v>40.719912000000008</v>
      </c>
      <c r="W22" s="42">
        <v>40.899605999999991</v>
      </c>
      <c r="X22" s="42">
        <v>40.993475999999994</v>
      </c>
      <c r="Y22" s="42">
        <v>41.062314000000001</v>
      </c>
      <c r="Z22" s="42">
        <v>41.209824000000005</v>
      </c>
      <c r="AA22" s="42">
        <v>41.440475999999997</v>
      </c>
      <c r="AB22" s="42">
        <v>42.571073099999992</v>
      </c>
      <c r="AC22" s="42">
        <v>42.774073680000001</v>
      </c>
      <c r="AD22" s="42">
        <v>42.977074260000002</v>
      </c>
      <c r="AE22" s="43">
        <f t="shared" si="1"/>
        <v>6.1663667983863088E-3</v>
      </c>
      <c r="AF22" s="43">
        <f t="shared" si="2"/>
        <v>0.37123595185121805</v>
      </c>
      <c r="AH22" s="44">
        <f t="shared" si="3"/>
        <v>4.7458790462344665E-3</v>
      </c>
      <c r="AI22" s="45">
        <f t="shared" si="4"/>
        <v>0.20300058000000121</v>
      </c>
    </row>
    <row r="23" spans="1:41" x14ac:dyDescent="0.25">
      <c r="A23" s="46" t="s">
        <v>27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>
        <f t="shared" si="1"/>
        <v>0</v>
      </c>
      <c r="AF23" s="38"/>
      <c r="AH23" s="39" t="e">
        <f t="shared" si="3"/>
        <v>#DIV/0!</v>
      </c>
      <c r="AI23" s="40">
        <f t="shared" si="4"/>
        <v>0</v>
      </c>
      <c r="AO23" s="17"/>
    </row>
    <row r="24" spans="1:41" x14ac:dyDescent="0.25">
      <c r="A24" s="46" t="s">
        <v>28</v>
      </c>
      <c r="B24" s="37">
        <f t="shared" ref="B24:AA24" si="7">SUM(B25:B31)</f>
        <v>6452.7003149135071</v>
      </c>
      <c r="C24" s="37">
        <f t="shared" si="7"/>
        <v>6422.4413775197263</v>
      </c>
      <c r="D24" s="37">
        <f t="shared" si="7"/>
        <v>6334.6589098011918</v>
      </c>
      <c r="E24" s="37">
        <f t="shared" si="7"/>
        <v>6442.0652949164041</v>
      </c>
      <c r="F24" s="37">
        <f t="shared" si="7"/>
        <v>6664.7778344625904</v>
      </c>
      <c r="G24" s="37">
        <f t="shared" si="7"/>
        <v>6929.4701795552046</v>
      </c>
      <c r="H24" s="37">
        <f t="shared" si="7"/>
        <v>6951.4118668795154</v>
      </c>
      <c r="I24" s="37">
        <f t="shared" si="7"/>
        <v>6782.5392648677653</v>
      </c>
      <c r="J24" s="37">
        <f t="shared" si="7"/>
        <v>7130.2936474131911</v>
      </c>
      <c r="K24" s="37">
        <f t="shared" si="7"/>
        <v>7095.6736588467666</v>
      </c>
      <c r="L24" s="37">
        <f t="shared" si="7"/>
        <v>6768.6803493558546</v>
      </c>
      <c r="M24" s="37">
        <f t="shared" si="7"/>
        <v>6478.5172245300128</v>
      </c>
      <c r="N24" s="37">
        <f t="shared" si="7"/>
        <v>6404.6658734732891</v>
      </c>
      <c r="O24" s="37">
        <f t="shared" si="7"/>
        <v>6565.5529590017541</v>
      </c>
      <c r="P24" s="37">
        <f t="shared" si="7"/>
        <v>6481.3579089215718</v>
      </c>
      <c r="Q24" s="37">
        <f t="shared" si="7"/>
        <v>6315.9300354310853</v>
      </c>
      <c r="R24" s="37">
        <f t="shared" si="7"/>
        <v>6046.2451091278217</v>
      </c>
      <c r="S24" s="37">
        <f t="shared" si="7"/>
        <v>5874.2260520520331</v>
      </c>
      <c r="T24" s="37">
        <f t="shared" si="7"/>
        <v>5824.4378813479943</v>
      </c>
      <c r="U24" s="37">
        <f t="shared" si="7"/>
        <v>5667.5372619425507</v>
      </c>
      <c r="V24" s="37">
        <f t="shared" si="7"/>
        <v>5921.0060440136267</v>
      </c>
      <c r="W24" s="37">
        <f t="shared" si="7"/>
        <v>5533.9256438757557</v>
      </c>
      <c r="X24" s="37">
        <f t="shared" si="7"/>
        <v>5693.4300671602432</v>
      </c>
      <c r="Y24" s="37">
        <f t="shared" si="7"/>
        <v>6138.2813503625821</v>
      </c>
      <c r="Z24" s="37">
        <f t="shared" si="7"/>
        <v>5955.3108270795992</v>
      </c>
      <c r="AA24" s="37">
        <f t="shared" si="7"/>
        <v>5947.5740348621412</v>
      </c>
      <c r="AB24" s="37">
        <f>SUM(AB25:AB31)</f>
        <v>6030.7593577081752</v>
      </c>
      <c r="AC24" s="37">
        <f>SUM(AC25:AC31)</f>
        <v>6312.5325571220574</v>
      </c>
      <c r="AD24" s="37">
        <f>SUM(AD25:AD31)</f>
        <v>6508.4733771667843</v>
      </c>
      <c r="AE24" s="38">
        <f t="shared" si="1"/>
        <v>0.9338382110039537</v>
      </c>
      <c r="AF24" s="38">
        <f t="shared" si="2"/>
        <v>8.6433678198837589E-3</v>
      </c>
      <c r="AH24" s="39">
        <f t="shared" si="3"/>
        <v>3.1039969817448068E-2</v>
      </c>
      <c r="AI24" s="40">
        <f t="shared" si="4"/>
        <v>195.94082004472693</v>
      </c>
      <c r="AL24" s="47"/>
      <c r="AM24" s="47"/>
      <c r="AN24" s="47"/>
    </row>
    <row r="25" spans="1:41" outlineLevel="1" x14ac:dyDescent="0.25">
      <c r="A25" s="41" t="s">
        <v>29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>
        <f t="shared" si="1"/>
        <v>0</v>
      </c>
      <c r="AF25" s="43"/>
      <c r="AH25" s="44"/>
      <c r="AI25" s="45">
        <f t="shared" si="4"/>
        <v>0</v>
      </c>
    </row>
    <row r="26" spans="1:41" outlineLevel="1" x14ac:dyDescent="0.25">
      <c r="A26" s="41" t="s">
        <v>30</v>
      </c>
      <c r="B26" s="42">
        <v>498.4770831784794</v>
      </c>
      <c r="C26" s="42">
        <v>508.75527740774339</v>
      </c>
      <c r="D26" s="42">
        <v>511.96038195445993</v>
      </c>
      <c r="E26" s="42">
        <v>514.31866627016257</v>
      </c>
      <c r="F26" s="42">
        <v>515.62181819371244</v>
      </c>
      <c r="G26" s="42">
        <v>519.85999017859899</v>
      </c>
      <c r="H26" s="42">
        <v>540.14153310506481</v>
      </c>
      <c r="I26" s="42">
        <v>559.13477399272722</v>
      </c>
      <c r="J26" s="42">
        <v>571.36528573411431</v>
      </c>
      <c r="K26" s="42">
        <v>549.05713205634356</v>
      </c>
      <c r="L26" s="42">
        <v>522.28849197456657</v>
      </c>
      <c r="M26" s="42">
        <v>525.78433331424048</v>
      </c>
      <c r="N26" s="42">
        <v>526.13385346903078</v>
      </c>
      <c r="O26" s="42">
        <v>522.27862989288906</v>
      </c>
      <c r="P26" s="42">
        <v>522.09074635722436</v>
      </c>
      <c r="Q26" s="42">
        <v>528.80961297813224</v>
      </c>
      <c r="R26" s="42">
        <v>517.63123719090481</v>
      </c>
      <c r="S26" s="42">
        <v>509.43800217407147</v>
      </c>
      <c r="T26" s="42">
        <v>511.34266648088379</v>
      </c>
      <c r="U26" s="42">
        <v>505.43537769238407</v>
      </c>
      <c r="V26" s="42">
        <v>487.79241547693823</v>
      </c>
      <c r="W26" s="42">
        <v>484.14781761398092</v>
      </c>
      <c r="X26" s="42">
        <v>510.52411105500158</v>
      </c>
      <c r="Y26" s="42">
        <v>514.78690332721487</v>
      </c>
      <c r="Z26" s="42">
        <v>510.58933851631338</v>
      </c>
      <c r="AA26" s="42">
        <v>518.60915878435583</v>
      </c>
      <c r="AB26" s="42">
        <v>539.32940750835883</v>
      </c>
      <c r="AC26" s="42">
        <v>547.22490609463443</v>
      </c>
      <c r="AD26" s="42">
        <v>543.95500154492925</v>
      </c>
      <c r="AE26" s="43">
        <f t="shared" si="1"/>
        <v>7.8046868454810098E-2</v>
      </c>
      <c r="AF26" s="43">
        <f t="shared" si="2"/>
        <v>9.1233719465026036E-2</v>
      </c>
      <c r="AH26" s="44">
        <f t="shared" si="3"/>
        <v>-5.9754307841019703E-3</v>
      </c>
      <c r="AI26" s="45">
        <f t="shared" si="4"/>
        <v>-3.2699045497051884</v>
      </c>
    </row>
    <row r="27" spans="1:41" outlineLevel="1" x14ac:dyDescent="0.25">
      <c r="A27" s="41" t="s">
        <v>31</v>
      </c>
      <c r="B27" s="42">
        <v>5884.2583771880718</v>
      </c>
      <c r="C27" s="42">
        <v>5841.0004675306473</v>
      </c>
      <c r="D27" s="42">
        <v>5748.9643225549607</v>
      </c>
      <c r="E27" s="42">
        <v>5853.5825344513751</v>
      </c>
      <c r="F27" s="42">
        <v>6064.9643722147684</v>
      </c>
      <c r="G27" s="42">
        <v>6312.7716667263094</v>
      </c>
      <c r="H27" s="42">
        <v>6333.2653596782384</v>
      </c>
      <c r="I27" s="42">
        <v>6142.8645310674528</v>
      </c>
      <c r="J27" s="42">
        <v>6478.953437989373</v>
      </c>
      <c r="K27" s="42">
        <v>6462.4377792265414</v>
      </c>
      <c r="L27" s="42">
        <v>6159.2411391738951</v>
      </c>
      <c r="M27" s="42">
        <v>5864.5677519928713</v>
      </c>
      <c r="N27" s="42">
        <v>5790.1650052452578</v>
      </c>
      <c r="O27" s="42">
        <v>5954.2256974996917</v>
      </c>
      <c r="P27" s="42">
        <v>5873.7243163968915</v>
      </c>
      <c r="Q27" s="42">
        <v>5695.556408071483</v>
      </c>
      <c r="R27" s="42">
        <v>5440.9123738664393</v>
      </c>
      <c r="S27" s="42">
        <v>5281.5338682278816</v>
      </c>
      <c r="T27" s="42">
        <v>5223.2319091031295</v>
      </c>
      <c r="U27" s="42">
        <v>5085.8064587406006</v>
      </c>
      <c r="V27" s="42">
        <v>5361.1742262068565</v>
      </c>
      <c r="W27" s="42">
        <v>4980.8361306521729</v>
      </c>
      <c r="X27" s="42">
        <v>5117.1338928116111</v>
      </c>
      <c r="Y27" s="42">
        <v>5566.3196982396184</v>
      </c>
      <c r="Z27" s="42">
        <v>5393.4565678369108</v>
      </c>
      <c r="AA27" s="42">
        <v>5379.6278304621328</v>
      </c>
      <c r="AB27" s="42">
        <v>5439.6936622602334</v>
      </c>
      <c r="AC27" s="42">
        <v>5711.6211001603197</v>
      </c>
      <c r="AD27" s="42">
        <v>5907.3564220457447</v>
      </c>
      <c r="AE27" s="43">
        <f t="shared" si="1"/>
        <v>0.84758972392498588</v>
      </c>
      <c r="AF27" s="43">
        <f t="shared" si="2"/>
        <v>3.9253960953208236E-3</v>
      </c>
      <c r="AH27" s="44">
        <f t="shared" si="3"/>
        <v>3.4269661529181435E-2</v>
      </c>
      <c r="AI27" s="45">
        <f t="shared" si="4"/>
        <v>195.73532188542504</v>
      </c>
    </row>
    <row r="28" spans="1:41" outlineLevel="1" x14ac:dyDescent="0.25">
      <c r="A28" s="41" t="s">
        <v>32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>
        <f t="shared" si="1"/>
        <v>0</v>
      </c>
      <c r="AF28" s="43"/>
      <c r="AH28" s="44"/>
      <c r="AI28" s="45">
        <f t="shared" si="4"/>
        <v>0</v>
      </c>
    </row>
    <row r="29" spans="1:41" outlineLevel="1" x14ac:dyDescent="0.25">
      <c r="A29" s="41" t="s">
        <v>33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>
        <f t="shared" si="1"/>
        <v>0</v>
      </c>
      <c r="AF29" s="43"/>
      <c r="AH29" s="44"/>
      <c r="AI29" s="45">
        <f t="shared" si="4"/>
        <v>0</v>
      </c>
    </row>
    <row r="30" spans="1:41" outlineLevel="1" x14ac:dyDescent="0.25">
      <c r="A30" s="41" t="s">
        <v>34</v>
      </c>
      <c r="B30" s="42">
        <v>69.258013766922247</v>
      </c>
      <c r="C30" s="42">
        <v>71.921783527188467</v>
      </c>
      <c r="D30" s="42">
        <v>72.92069718728834</v>
      </c>
      <c r="E30" s="42">
        <v>73.253668407321598</v>
      </c>
      <c r="F30" s="42">
        <v>83.242805008319991</v>
      </c>
      <c r="G30" s="42">
        <v>95.56274014955136</v>
      </c>
      <c r="H30" s="42">
        <v>76.916351827687677</v>
      </c>
      <c r="I30" s="42">
        <v>79.580121587953926</v>
      </c>
      <c r="J30" s="42">
        <v>78.914179147887367</v>
      </c>
      <c r="K30" s="42">
        <v>83.242805008319991</v>
      </c>
      <c r="L30" s="42">
        <v>86.239545988619554</v>
      </c>
      <c r="M30" s="42">
        <v>87.238459648719342</v>
      </c>
      <c r="N30" s="42">
        <v>87.571430868752657</v>
      </c>
      <c r="O30" s="42">
        <v>87.904402088785915</v>
      </c>
      <c r="P30" s="42">
        <v>84.24171866841985</v>
      </c>
      <c r="Q30" s="42">
        <v>90.397745425777259</v>
      </c>
      <c r="R30" s="42">
        <v>86.659732278899085</v>
      </c>
      <c r="S30" s="42">
        <v>82.282662588649231</v>
      </c>
      <c r="T30" s="42">
        <v>89.029288190604959</v>
      </c>
      <c r="U30" s="42">
        <v>75.515587884047363</v>
      </c>
      <c r="V30" s="42">
        <v>71.426430123521627</v>
      </c>
      <c r="W30" s="42">
        <v>68.433966550685767</v>
      </c>
      <c r="X30" s="42">
        <v>65.210000877567907</v>
      </c>
      <c r="Y30" s="42">
        <v>56.549326151140335</v>
      </c>
      <c r="Z30" s="42">
        <v>50.669016804131417</v>
      </c>
      <c r="AA30" s="42">
        <v>48.813140340125386</v>
      </c>
      <c r="AB30" s="42">
        <v>51.255209753326639</v>
      </c>
      <c r="AC30" s="42">
        <v>53.116878699778603</v>
      </c>
      <c r="AD30" s="42">
        <v>56.481978738502114</v>
      </c>
      <c r="AE30" s="43">
        <f t="shared" si="1"/>
        <v>8.1040555784045783E-3</v>
      </c>
      <c r="AF30" s="43">
        <f t="shared" si="2"/>
        <v>-0.18447013325296935</v>
      </c>
      <c r="AH30" s="44">
        <f t="shared" si="3"/>
        <v>6.3352744383632947E-2</v>
      </c>
      <c r="AI30" s="45">
        <f t="shared" si="4"/>
        <v>3.3651000387235115</v>
      </c>
    </row>
    <row r="31" spans="1:41" outlineLevel="1" x14ac:dyDescent="0.25">
      <c r="A31" s="41" t="s">
        <v>35</v>
      </c>
      <c r="B31" s="42">
        <v>0.70684078003430151</v>
      </c>
      <c r="C31" s="42">
        <v>0.76384905414787929</v>
      </c>
      <c r="D31" s="42">
        <v>0.81350810448318844</v>
      </c>
      <c r="E31" s="42">
        <v>0.91042578754390191</v>
      </c>
      <c r="F31" s="42">
        <v>0.94883904578897416</v>
      </c>
      <c r="G31" s="42">
        <v>1.2757825007445498</v>
      </c>
      <c r="H31" s="42">
        <v>1.0886222685246374</v>
      </c>
      <c r="I31" s="42">
        <v>0.95983821963161797</v>
      </c>
      <c r="J31" s="42">
        <v>1.0607445418167343</v>
      </c>
      <c r="K31" s="42">
        <v>0.9359425555615154</v>
      </c>
      <c r="L31" s="42">
        <v>0.91117221877328325</v>
      </c>
      <c r="M31" s="42">
        <v>0.92667957418192548</v>
      </c>
      <c r="N31" s="42">
        <v>0.79558389024813547</v>
      </c>
      <c r="O31" s="42">
        <v>1.1442295203877173</v>
      </c>
      <c r="P31" s="42">
        <v>1.3011274990356507</v>
      </c>
      <c r="Q31" s="42">
        <v>1.166268955691993</v>
      </c>
      <c r="R31" s="42">
        <v>1.0417657915774399</v>
      </c>
      <c r="S31" s="42">
        <v>0.97151906143040268</v>
      </c>
      <c r="T31" s="42">
        <v>0.83401757337522442</v>
      </c>
      <c r="U31" s="42">
        <v>0.77983762551773173</v>
      </c>
      <c r="V31" s="42">
        <v>0.61297220631056692</v>
      </c>
      <c r="W31" s="42">
        <v>0.50772905891581954</v>
      </c>
      <c r="X31" s="42">
        <v>0.56206241606331964</v>
      </c>
      <c r="Y31" s="42">
        <v>0.62542264460944264</v>
      </c>
      <c r="Z31" s="42">
        <v>0.59590392224326028</v>
      </c>
      <c r="AA31" s="42">
        <v>0.52390527552725408</v>
      </c>
      <c r="AB31" s="42">
        <v>0.48107818625722892</v>
      </c>
      <c r="AC31" s="42">
        <v>0.56967216732514714</v>
      </c>
      <c r="AD31" s="42">
        <v>0.67997483760809518</v>
      </c>
      <c r="AE31" s="43">
        <f t="shared" si="1"/>
        <v>9.7563045753144763E-5</v>
      </c>
      <c r="AF31" s="43">
        <f t="shared" si="2"/>
        <v>-3.8008478267061184E-2</v>
      </c>
      <c r="AH31" s="44">
        <f t="shared" si="3"/>
        <v>0.19362481899171227</v>
      </c>
      <c r="AI31" s="45">
        <f t="shared" si="4"/>
        <v>0.11030267028294805</v>
      </c>
    </row>
    <row r="32" spans="1:41" x14ac:dyDescent="0.25">
      <c r="A32" s="46" t="s">
        <v>36</v>
      </c>
      <c r="B32" s="37">
        <f t="shared" ref="B32:AA32" si="8">SUM(B33:B36)</f>
        <v>76.180400553077106</v>
      </c>
      <c r="C32" s="37">
        <f t="shared" si="8"/>
        <v>75.952439091057101</v>
      </c>
      <c r="D32" s="37">
        <f t="shared" si="8"/>
        <v>77.2434829929025</v>
      </c>
      <c r="E32" s="37">
        <f t="shared" si="8"/>
        <v>77.001591563496135</v>
      </c>
      <c r="F32" s="37">
        <f t="shared" si="8"/>
        <v>75.238192864277153</v>
      </c>
      <c r="G32" s="37">
        <f t="shared" si="8"/>
        <v>74.210995919610227</v>
      </c>
      <c r="H32" s="37">
        <f t="shared" si="8"/>
        <v>74.711470305921594</v>
      </c>
      <c r="I32" s="37">
        <f t="shared" si="8"/>
        <v>76.046959710512382</v>
      </c>
      <c r="J32" s="37">
        <f t="shared" si="8"/>
        <v>78.753611878259463</v>
      </c>
      <c r="K32" s="37">
        <f t="shared" si="8"/>
        <v>81.821207214187936</v>
      </c>
      <c r="L32" s="37">
        <f t="shared" si="8"/>
        <v>83.638939554989136</v>
      </c>
      <c r="M32" s="37">
        <f t="shared" si="8"/>
        <v>88.095690249976414</v>
      </c>
      <c r="N32" s="37">
        <f t="shared" si="8"/>
        <v>91.11678215227758</v>
      </c>
      <c r="O32" s="37">
        <f t="shared" si="8"/>
        <v>94.135139502086673</v>
      </c>
      <c r="P32" s="37">
        <f t="shared" si="8"/>
        <v>93.778294187143842</v>
      </c>
      <c r="Q32" s="37">
        <f t="shared" si="8"/>
        <v>96.768292069633276</v>
      </c>
      <c r="R32" s="37">
        <f t="shared" si="8"/>
        <v>98.067285342458447</v>
      </c>
      <c r="S32" s="37">
        <f t="shared" si="8"/>
        <v>98.203512047868614</v>
      </c>
      <c r="T32" s="37">
        <f t="shared" si="8"/>
        <v>101.09863184545989</v>
      </c>
      <c r="U32" s="37">
        <f t="shared" si="8"/>
        <v>103.20120905498531</v>
      </c>
      <c r="V32" s="37">
        <f t="shared" si="8"/>
        <v>103.53582181026661</v>
      </c>
      <c r="W32" s="37">
        <f t="shared" si="8"/>
        <v>102.96822459257011</v>
      </c>
      <c r="X32" s="37">
        <f t="shared" si="8"/>
        <v>102.93766703226851</v>
      </c>
      <c r="Y32" s="37">
        <f t="shared" si="8"/>
        <v>103.19353579216458</v>
      </c>
      <c r="Z32" s="37">
        <f t="shared" si="8"/>
        <v>102.04581099731782</v>
      </c>
      <c r="AA32" s="37">
        <f t="shared" si="8"/>
        <v>103.14372009036757</v>
      </c>
      <c r="AB32" s="37">
        <f>SUM(AB33:AB36)</f>
        <v>105.21519397262107</v>
      </c>
      <c r="AC32" s="37">
        <f>SUM(AC33:AC36)</f>
        <v>108.09468347999993</v>
      </c>
      <c r="AD32" s="37">
        <f>SUM(AD33:AD36)</f>
        <v>108.55576739737879</v>
      </c>
      <c r="AE32" s="38">
        <f t="shared" si="1"/>
        <v>1.5575622384224707E-2</v>
      </c>
      <c r="AF32" s="38">
        <f t="shared" si="2"/>
        <v>0.42498289073375006</v>
      </c>
      <c r="AH32" s="39">
        <f t="shared" si="3"/>
        <v>4.2655559231474056E-3</v>
      </c>
      <c r="AI32" s="40">
        <f t="shared" si="4"/>
        <v>0.46108391737885768</v>
      </c>
    </row>
    <row r="33" spans="1:35" outlineLevel="1" x14ac:dyDescent="0.25">
      <c r="A33" s="41" t="s">
        <v>37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3">
        <f t="shared" si="1"/>
        <v>0</v>
      </c>
      <c r="AF33" s="43"/>
      <c r="AH33" s="44"/>
      <c r="AI33" s="45">
        <f t="shared" si="4"/>
        <v>0</v>
      </c>
    </row>
    <row r="34" spans="1:35" outlineLevel="1" x14ac:dyDescent="0.25">
      <c r="A34" s="41" t="s">
        <v>38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1.5901041600000001</v>
      </c>
      <c r="N34" s="42">
        <v>2.4326097599999996</v>
      </c>
      <c r="O34" s="42">
        <v>3.3834681600000001</v>
      </c>
      <c r="P34" s="42">
        <v>3.5458185599999998</v>
      </c>
      <c r="Q34" s="42">
        <v>5.7409103999999997</v>
      </c>
      <c r="R34" s="42">
        <v>5.7133036800000001</v>
      </c>
      <c r="S34" s="42">
        <v>5.2056547200000001</v>
      </c>
      <c r="T34" s="42">
        <v>6.8553350399999999</v>
      </c>
      <c r="U34" s="42">
        <v>8.7868756799999996</v>
      </c>
      <c r="V34" s="42">
        <v>8.7529036800000011</v>
      </c>
      <c r="W34" s="42">
        <v>9.5535700800000001</v>
      </c>
      <c r="X34" s="42">
        <v>9.3460905599999986</v>
      </c>
      <c r="Y34" s="42">
        <v>9.4781164800000006</v>
      </c>
      <c r="Z34" s="42">
        <v>8.0469297599999994</v>
      </c>
      <c r="AA34" s="42">
        <v>8.6158713599999999</v>
      </c>
      <c r="AB34" s="42">
        <v>8.2938168000000001</v>
      </c>
      <c r="AC34" s="42">
        <v>10.689808320000001</v>
      </c>
      <c r="AD34" s="42">
        <v>10.689808320000001</v>
      </c>
      <c r="AE34" s="43">
        <f t="shared" si="1"/>
        <v>1.5337777231362825E-3</v>
      </c>
      <c r="AF34" s="43" t="e">
        <f t="shared" si="2"/>
        <v>#DIV/0!</v>
      </c>
      <c r="AH34" s="44">
        <f t="shared" si="3"/>
        <v>0</v>
      </c>
      <c r="AI34" s="45">
        <f t="shared" si="4"/>
        <v>0</v>
      </c>
    </row>
    <row r="35" spans="1:35" outlineLevel="1" x14ac:dyDescent="0.25">
      <c r="A35" s="41" t="s">
        <v>39</v>
      </c>
      <c r="B35" s="42">
        <v>1.0374149015913834</v>
      </c>
      <c r="C35" s="42">
        <v>1.0458092510999384</v>
      </c>
      <c r="D35" s="42">
        <v>1.0566661470453567</v>
      </c>
      <c r="E35" s="42">
        <v>1.0666607097675422</v>
      </c>
      <c r="F35" s="42">
        <v>1.0751879309914245</v>
      </c>
      <c r="G35" s="42">
        <v>1.0836998586387803</v>
      </c>
      <c r="H35" s="42">
        <v>1.0805902774073004</v>
      </c>
      <c r="I35" s="42">
        <v>0.95144827938381571</v>
      </c>
      <c r="J35" s="42">
        <v>0.77420607505945216</v>
      </c>
      <c r="K35" s="42">
        <v>0.9206233244736447</v>
      </c>
      <c r="L35" s="42">
        <v>0.99017625584626534</v>
      </c>
      <c r="M35" s="42">
        <v>1.1517135123764004</v>
      </c>
      <c r="N35" s="42">
        <v>1.7772817546775728</v>
      </c>
      <c r="O35" s="42">
        <v>2.4537202421723654</v>
      </c>
      <c r="P35" s="42">
        <v>2.0069109622295103</v>
      </c>
      <c r="Q35" s="42">
        <v>1.6466799154904306</v>
      </c>
      <c r="R35" s="42">
        <v>1.6264033738584309</v>
      </c>
      <c r="S35" s="42">
        <v>0.85282103026860012</v>
      </c>
      <c r="T35" s="42">
        <v>0.63990886350274401</v>
      </c>
      <c r="U35" s="42">
        <v>0.65528639527101529</v>
      </c>
      <c r="V35" s="42">
        <v>0.58127980512373911</v>
      </c>
      <c r="W35" s="42">
        <v>0.5176265645129331</v>
      </c>
      <c r="X35" s="42">
        <v>0.4813375702113396</v>
      </c>
      <c r="Y35" s="42">
        <v>0.44882571050741521</v>
      </c>
      <c r="Z35" s="42">
        <v>0.39724185080349084</v>
      </c>
      <c r="AA35" s="42">
        <v>0.4023195711675579</v>
      </c>
      <c r="AB35" s="42">
        <v>0.22787436602961317</v>
      </c>
      <c r="AC35" s="42">
        <v>0.2502884360296132</v>
      </c>
      <c r="AD35" s="42">
        <v>0.2502884360296132</v>
      </c>
      <c r="AE35" s="43">
        <f t="shared" si="1"/>
        <v>3.5911479050808762E-5</v>
      </c>
      <c r="AF35" s="43">
        <f t="shared" si="2"/>
        <v>-0.75873834504818338</v>
      </c>
      <c r="AH35" s="44">
        <f t="shared" si="3"/>
        <v>0</v>
      </c>
      <c r="AI35" s="45">
        <f t="shared" si="4"/>
        <v>0</v>
      </c>
    </row>
    <row r="36" spans="1:35" outlineLevel="1" x14ac:dyDescent="0.25">
      <c r="A36" s="41" t="s">
        <v>40</v>
      </c>
      <c r="B36" s="42">
        <v>75.142985651485716</v>
      </c>
      <c r="C36" s="42">
        <v>74.906629839957162</v>
      </c>
      <c r="D36" s="42">
        <v>76.186816845857138</v>
      </c>
      <c r="E36" s="42">
        <v>75.934930853728588</v>
      </c>
      <c r="F36" s="42">
        <v>74.163004933285734</v>
      </c>
      <c r="G36" s="42">
        <v>73.127296060971446</v>
      </c>
      <c r="H36" s="42">
        <v>73.630880028514298</v>
      </c>
      <c r="I36" s="42">
        <v>75.095511431128571</v>
      </c>
      <c r="J36" s="42">
        <v>77.979405803200009</v>
      </c>
      <c r="K36" s="42">
        <v>80.900583889714298</v>
      </c>
      <c r="L36" s="42">
        <v>82.648763299142871</v>
      </c>
      <c r="M36" s="42">
        <v>85.353872577600015</v>
      </c>
      <c r="N36" s="42">
        <v>86.9068906376</v>
      </c>
      <c r="O36" s="42">
        <v>88.2979510999143</v>
      </c>
      <c r="P36" s="42">
        <v>88.22556466491433</v>
      </c>
      <c r="Q36" s="42">
        <v>89.380701754142848</v>
      </c>
      <c r="R36" s="42">
        <v>90.727578288600014</v>
      </c>
      <c r="S36" s="42">
        <v>92.145036297600015</v>
      </c>
      <c r="T36" s="42">
        <v>93.603387941957152</v>
      </c>
      <c r="U36" s="42">
        <v>93.759046979714299</v>
      </c>
      <c r="V36" s="42">
        <v>94.201638325142866</v>
      </c>
      <c r="W36" s="42">
        <v>92.897027948057172</v>
      </c>
      <c r="X36" s="42">
        <v>93.110238902057162</v>
      </c>
      <c r="Y36" s="42">
        <v>93.266593601657164</v>
      </c>
      <c r="Z36" s="42">
        <v>93.601639386514321</v>
      </c>
      <c r="AA36" s="42">
        <v>94.125529159200013</v>
      </c>
      <c r="AB36" s="42">
        <v>96.693502806591454</v>
      </c>
      <c r="AC36" s="42">
        <v>97.154586723970311</v>
      </c>
      <c r="AD36" s="42">
        <v>97.615670641349169</v>
      </c>
      <c r="AE36" s="43">
        <f t="shared" si="1"/>
        <v>1.4005933182037614E-2</v>
      </c>
      <c r="AF36" s="43">
        <f t="shared" si="2"/>
        <v>0.29906563859589103</v>
      </c>
      <c r="AH36" s="44">
        <f t="shared" si="3"/>
        <v>4.7458790462344431E-3</v>
      </c>
      <c r="AI36" s="45">
        <f t="shared" si="4"/>
        <v>0.46108391737885768</v>
      </c>
    </row>
    <row r="37" spans="1:35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1"/>
      <c r="U37" s="49"/>
      <c r="V37" s="49"/>
      <c r="W37" s="49"/>
      <c r="X37" s="49"/>
      <c r="Y37" s="49"/>
      <c r="Z37" s="21"/>
      <c r="AA37" s="21"/>
      <c r="AB37" s="21"/>
      <c r="AC37" s="21"/>
      <c r="AD37" s="21"/>
      <c r="AE37" s="50"/>
      <c r="AH37" s="51"/>
      <c r="AI37" s="47"/>
    </row>
    <row r="38" spans="1:35" x14ac:dyDescent="0.25">
      <c r="A38" s="52" t="s">
        <v>41</v>
      </c>
      <c r="B38" s="53">
        <f t="shared" ref="B38:AA38" si="9">SUM(B2,B7,B8,B9,B10,B11,B17,B23,B24,B32)</f>
        <v>7741.1215625914047</v>
      </c>
      <c r="C38" s="53">
        <f t="shared" si="9"/>
        <v>7497.7986057778562</v>
      </c>
      <c r="D38" s="53">
        <f t="shared" si="9"/>
        <v>7422.167558678254</v>
      </c>
      <c r="E38" s="53">
        <f t="shared" si="9"/>
        <v>7544.2287259709783</v>
      </c>
      <c r="F38" s="53">
        <f t="shared" si="9"/>
        <v>7796.9691778714277</v>
      </c>
      <c r="G38" s="53">
        <f t="shared" si="9"/>
        <v>8102.6965991639163</v>
      </c>
      <c r="H38" s="53">
        <f t="shared" si="9"/>
        <v>8213.7913807449695</v>
      </c>
      <c r="I38" s="53">
        <f t="shared" si="9"/>
        <v>8107.2244292426667</v>
      </c>
      <c r="J38" s="53">
        <f t="shared" si="9"/>
        <v>8531.1847281205864</v>
      </c>
      <c r="K38" s="53">
        <f t="shared" si="9"/>
        <v>8281.8107904080171</v>
      </c>
      <c r="L38" s="53">
        <f t="shared" si="9"/>
        <v>7975.33147606088</v>
      </c>
      <c r="M38" s="53">
        <f t="shared" si="9"/>
        <v>7485.4257094683526</v>
      </c>
      <c r="N38" s="53">
        <f t="shared" si="9"/>
        <v>7141.1954881886304</v>
      </c>
      <c r="O38" s="53">
        <f t="shared" si="9"/>
        <v>7029.0179210293145</v>
      </c>
      <c r="P38" s="53">
        <f t="shared" si="9"/>
        <v>6932.7096870952655</v>
      </c>
      <c r="Q38" s="53">
        <f t="shared" si="9"/>
        <v>6778.9784163263221</v>
      </c>
      <c r="R38" s="53">
        <f t="shared" si="9"/>
        <v>6514.3595366002246</v>
      </c>
      <c r="S38" s="53">
        <f t="shared" si="9"/>
        <v>6339.5841055528017</v>
      </c>
      <c r="T38" s="53">
        <f t="shared" si="9"/>
        <v>6282.7633288184761</v>
      </c>
      <c r="U38" s="53">
        <f t="shared" si="9"/>
        <v>6109.2766650920776</v>
      </c>
      <c r="V38" s="53">
        <f t="shared" si="9"/>
        <v>6362.0987943326945</v>
      </c>
      <c r="W38" s="53">
        <f t="shared" si="9"/>
        <v>5955.0086754405083</v>
      </c>
      <c r="X38" s="53">
        <f t="shared" si="9"/>
        <v>6114.803527643815</v>
      </c>
      <c r="Y38" s="53">
        <f t="shared" si="9"/>
        <v>6555.3316857965265</v>
      </c>
      <c r="Z38" s="53">
        <f t="shared" si="9"/>
        <v>6375.8378271288102</v>
      </c>
      <c r="AA38" s="53">
        <f t="shared" si="9"/>
        <v>6374.7170753866267</v>
      </c>
      <c r="AB38" s="53">
        <f>SUM(AB2,AB7,AB8,AB9,AB10,AB11,AB17,AB23,AB24,AB32)</f>
        <v>6484.1442914952404</v>
      </c>
      <c r="AC38" s="53">
        <f>SUM(AC2,AC7,AC8,AC9,AC10,AC11,AC17,AC23,AC24,AC32)</f>
        <v>6766.573291619633</v>
      </c>
      <c r="AD38" s="53">
        <f>SUM(AD2,AD7,AD8,AD9,AD10,AD11,AD17,AD23,AD24,AD32)</f>
        <v>6969.5941978746341</v>
      </c>
      <c r="AE38" s="38">
        <f>AD38/$AD$38</f>
        <v>1</v>
      </c>
      <c r="AF38" s="38">
        <f>(AD38-B38)/B38</f>
        <v>-9.966609598861477E-2</v>
      </c>
      <c r="AH38" s="39">
        <f>(AD38-AC38)/AC38</f>
        <v>3.0003503620723581E-2</v>
      </c>
      <c r="AI38" s="40">
        <f>AD38-AC38</f>
        <v>203.02090625500114</v>
      </c>
    </row>
    <row r="40" spans="1:35" x14ac:dyDescent="0.25">
      <c r="Y40" s="59"/>
      <c r="Z40" s="60"/>
      <c r="AA40" s="60"/>
      <c r="AB40" s="60"/>
      <c r="AC40" s="60"/>
      <c r="AD40" s="60"/>
      <c r="AE40" s="59"/>
      <c r="AF40" s="59"/>
      <c r="AG40" s="59"/>
    </row>
    <row r="41" spans="1:35" x14ac:dyDescent="0.25">
      <c r="Y41" s="59"/>
      <c r="Z41" s="60"/>
      <c r="AA41" s="60"/>
      <c r="AB41" s="60"/>
      <c r="AC41" s="60"/>
      <c r="AD41" s="60"/>
      <c r="AE41" s="61"/>
      <c r="AF41" s="59"/>
      <c r="AG41" s="61"/>
    </row>
    <row r="42" spans="1:35" x14ac:dyDescent="0.25">
      <c r="Y42" s="59"/>
      <c r="Z42" s="60"/>
      <c r="AA42" s="60"/>
      <c r="AB42" s="60"/>
      <c r="AC42" s="60"/>
      <c r="AD42" s="60"/>
      <c r="AE42" s="61"/>
      <c r="AF42" s="59"/>
      <c r="AG42" s="59"/>
    </row>
    <row r="43" spans="1:35" x14ac:dyDescent="0.25">
      <c r="Y43" s="59"/>
      <c r="Z43" s="60"/>
      <c r="AA43" s="60"/>
      <c r="AB43" s="60"/>
      <c r="AC43" s="60"/>
      <c r="AD43" s="60"/>
      <c r="AE43" s="61"/>
      <c r="AF43" s="59"/>
      <c r="AG43" s="59"/>
      <c r="AI43" s="47"/>
    </row>
    <row r="44" spans="1:35" x14ac:dyDescent="0.25">
      <c r="Y44" s="59"/>
      <c r="Z44" s="60"/>
      <c r="AA44" s="60"/>
      <c r="AB44" s="60"/>
      <c r="AC44" s="60"/>
      <c r="AD44" s="60"/>
      <c r="AE44" s="61"/>
      <c r="AF44" s="59"/>
      <c r="AG44" s="59"/>
      <c r="AI44" s="47"/>
    </row>
    <row r="45" spans="1:35" x14ac:dyDescent="0.25">
      <c r="Y45" s="59"/>
      <c r="Z45" s="60"/>
      <c r="AA45" s="60"/>
      <c r="AB45" s="60"/>
      <c r="AC45" s="60"/>
      <c r="AD45" s="60"/>
      <c r="AE45" s="61"/>
      <c r="AF45" s="59"/>
      <c r="AG45" s="59"/>
      <c r="AI45" s="47"/>
    </row>
    <row r="46" spans="1:35" x14ac:dyDescent="0.25">
      <c r="Y46" s="59"/>
      <c r="Z46" s="60"/>
      <c r="AA46" s="60"/>
      <c r="AB46" s="60"/>
      <c r="AC46" s="60"/>
      <c r="AD46" s="60"/>
      <c r="AE46" s="61"/>
      <c r="AF46" s="59"/>
      <c r="AG46" s="59"/>
      <c r="AI46" s="47"/>
    </row>
    <row r="47" spans="1:35" x14ac:dyDescent="0.25">
      <c r="Y47" s="59"/>
      <c r="Z47" s="60"/>
      <c r="AA47" s="60"/>
      <c r="AB47" s="60"/>
      <c r="AC47" s="60"/>
      <c r="AD47" s="60"/>
      <c r="AE47" s="61"/>
      <c r="AF47" s="59"/>
      <c r="AG47" s="59"/>
      <c r="AI47" s="47"/>
    </row>
    <row r="48" spans="1:35" x14ac:dyDescent="0.25">
      <c r="Y48" s="59"/>
      <c r="Z48" s="60"/>
      <c r="AA48" s="60"/>
      <c r="AB48" s="60"/>
      <c r="AC48" s="60"/>
      <c r="AD48" s="60"/>
      <c r="AE48" s="61"/>
      <c r="AF48" s="59"/>
      <c r="AG48" s="59"/>
      <c r="AI48" s="47"/>
    </row>
    <row r="49" spans="25:35" x14ac:dyDescent="0.25">
      <c r="Y49" s="59"/>
      <c r="Z49" s="60"/>
      <c r="AA49" s="60"/>
      <c r="AB49" s="60"/>
      <c r="AC49" s="60"/>
      <c r="AD49" s="60"/>
      <c r="AE49" s="61"/>
      <c r="AF49" s="59"/>
      <c r="AG49" s="59"/>
      <c r="AH49" s="62"/>
      <c r="AI49" s="47"/>
    </row>
    <row r="50" spans="25:35" x14ac:dyDescent="0.25">
      <c r="Y50" s="59"/>
      <c r="Z50" s="60"/>
      <c r="AA50" s="60"/>
      <c r="AB50" s="60"/>
      <c r="AC50" s="60"/>
      <c r="AD50" s="60"/>
      <c r="AE50" s="61"/>
      <c r="AF50" s="59"/>
      <c r="AG50" s="59"/>
      <c r="AI50" s="47"/>
    </row>
    <row r="51" spans="25:35" x14ac:dyDescent="0.25">
      <c r="Y51" s="59"/>
      <c r="Z51" s="60"/>
      <c r="AA51" s="60"/>
      <c r="AB51" s="60"/>
      <c r="AC51" s="60"/>
      <c r="AD51" s="60"/>
      <c r="AE51" s="61"/>
      <c r="AF51" s="61"/>
      <c r="AG51" s="59"/>
      <c r="AI51" s="47"/>
    </row>
    <row r="52" spans="25:35" x14ac:dyDescent="0.25">
      <c r="Y52" s="59"/>
      <c r="Z52" s="60"/>
      <c r="AA52" s="60"/>
      <c r="AB52" s="60"/>
      <c r="AC52" s="60"/>
      <c r="AD52" s="60"/>
      <c r="AE52" s="59"/>
      <c r="AF52" s="59"/>
      <c r="AG52" s="59"/>
      <c r="AI52" s="47"/>
    </row>
    <row r="53" spans="25:35" x14ac:dyDescent="0.25">
      <c r="Y53" s="59"/>
      <c r="Z53" s="59"/>
      <c r="AA53" s="63"/>
      <c r="AB53" s="63"/>
      <c r="AC53" s="63"/>
      <c r="AD53" s="63"/>
      <c r="AE53" s="59"/>
      <c r="AF53" s="59"/>
      <c r="AG53" s="59"/>
      <c r="AI53" s="47"/>
    </row>
    <row r="54" spans="25:35" x14ac:dyDescent="0.25">
      <c r="Y54" s="59"/>
      <c r="Z54" s="59"/>
      <c r="AA54" s="59"/>
      <c r="AB54" s="59"/>
      <c r="AC54" s="59"/>
      <c r="AD54" s="59"/>
      <c r="AE54" s="59"/>
      <c r="AF54" s="59"/>
      <c r="AG54" s="59"/>
      <c r="AI54" s="47"/>
    </row>
    <row r="55" spans="25:35" x14ac:dyDescent="0.25">
      <c r="Y55" s="59"/>
      <c r="Z55" s="59"/>
      <c r="AA55" s="59"/>
      <c r="AB55" s="59"/>
      <c r="AC55" s="59"/>
      <c r="AD55" s="59"/>
      <c r="AE55" s="59"/>
      <c r="AF55" s="59"/>
      <c r="AG55" s="59"/>
      <c r="AI55" s="47"/>
    </row>
    <row r="56" spans="25:35" x14ac:dyDescent="0.25">
      <c r="Y56" s="59"/>
      <c r="Z56" s="59"/>
      <c r="AA56" s="59"/>
      <c r="AB56" s="59"/>
      <c r="AC56" s="59"/>
      <c r="AD56" s="59"/>
      <c r="AE56" s="59"/>
      <c r="AF56" s="59"/>
      <c r="AG56" s="59"/>
    </row>
    <row r="57" spans="25:35" x14ac:dyDescent="0.25">
      <c r="Y57" s="59"/>
      <c r="Z57" s="59"/>
      <c r="AA57" s="59"/>
      <c r="AB57" s="59"/>
      <c r="AC57" s="59"/>
      <c r="AD57" s="59"/>
      <c r="AE57" s="59"/>
      <c r="AF57" s="59"/>
      <c r="AG57" s="59"/>
    </row>
    <row r="58" spans="25:35" x14ac:dyDescent="0.25">
      <c r="Y58" s="59"/>
      <c r="Z58" s="59"/>
      <c r="AA58" s="59"/>
      <c r="AB58" s="59"/>
      <c r="AC58" s="59"/>
      <c r="AD58" s="59"/>
      <c r="AE58" s="59"/>
      <c r="AF58" s="59"/>
      <c r="AG58" s="5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99F2-435E-45C3-A3FB-EA88462C91F8}">
  <sheetPr>
    <tabColor rgb="FFFF0000"/>
    <outlinePr summaryBelow="0"/>
  </sheetPr>
  <dimension ref="A1:AH109"/>
  <sheetViews>
    <sheetView tabSelected="1" zoomScale="75" zoomScaleNormal="75" workbookViewId="0">
      <pane ySplit="1" topLeftCell="A2" activePane="bottomLeft" state="frozen"/>
      <selection pane="bottomLeft" activeCell="AI10" sqref="AI10"/>
    </sheetView>
  </sheetViews>
  <sheetFormatPr defaultRowHeight="15" outlineLevelRow="1" x14ac:dyDescent="0.25"/>
  <cols>
    <col min="1" max="1" width="45.140625" style="68" customWidth="1"/>
    <col min="2" max="29" width="9.85546875" style="68" bestFit="1" customWidth="1"/>
    <col min="30" max="30" width="9.85546875" style="68" customWidth="1"/>
    <col min="31" max="31" width="4.5703125" style="87" customWidth="1"/>
    <col min="32" max="16384" width="9.140625" style="68"/>
  </cols>
  <sheetData>
    <row r="1" spans="1:32" ht="30" x14ac:dyDescent="0.25">
      <c r="A1" s="66" t="s">
        <v>42</v>
      </c>
      <c r="B1" s="66">
        <v>1990</v>
      </c>
      <c r="C1" s="66">
        <v>1991</v>
      </c>
      <c r="D1" s="66">
        <v>1992</v>
      </c>
      <c r="E1" s="66">
        <v>1993</v>
      </c>
      <c r="F1" s="66">
        <v>1994</v>
      </c>
      <c r="G1" s="66">
        <v>1995</v>
      </c>
      <c r="H1" s="66">
        <v>1996</v>
      </c>
      <c r="I1" s="66">
        <v>1997</v>
      </c>
      <c r="J1" s="66">
        <v>1998</v>
      </c>
      <c r="K1" s="66">
        <v>1999</v>
      </c>
      <c r="L1" s="66">
        <v>2000</v>
      </c>
      <c r="M1" s="66">
        <v>2001</v>
      </c>
      <c r="N1" s="66">
        <v>2002</v>
      </c>
      <c r="O1" s="66">
        <v>2003</v>
      </c>
      <c r="P1" s="66">
        <v>2004</v>
      </c>
      <c r="Q1" s="66">
        <v>2005</v>
      </c>
      <c r="R1" s="66">
        <v>2006</v>
      </c>
      <c r="S1" s="66">
        <v>2007</v>
      </c>
      <c r="T1" s="66">
        <v>2008</v>
      </c>
      <c r="U1" s="66">
        <v>2009</v>
      </c>
      <c r="V1" s="66">
        <v>2010</v>
      </c>
      <c r="W1" s="66">
        <v>2011</v>
      </c>
      <c r="X1" s="66">
        <v>2012</v>
      </c>
      <c r="Y1" s="66">
        <v>2013</v>
      </c>
      <c r="Z1" s="66">
        <v>2014</v>
      </c>
      <c r="AA1" s="66">
        <v>2015</v>
      </c>
      <c r="AB1" s="66">
        <v>2016</v>
      </c>
      <c r="AC1" s="66">
        <v>2017</v>
      </c>
      <c r="AD1" s="66">
        <v>2018</v>
      </c>
      <c r="AE1" s="67"/>
      <c r="AF1" s="32" t="s">
        <v>3</v>
      </c>
    </row>
    <row r="2" spans="1:32" x14ac:dyDescent="0.25">
      <c r="A2" s="69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>
        <f t="shared" ref="Q2:AD2" si="0">SUM(Q3:Q6)</f>
        <v>15658.845411847915</v>
      </c>
      <c r="R2" s="71">
        <f t="shared" si="0"/>
        <v>14907.981891255073</v>
      </c>
      <c r="S2" s="71">
        <f t="shared" si="0"/>
        <v>14407.648107590119</v>
      </c>
      <c r="T2" s="71">
        <f t="shared" si="0"/>
        <v>14496.828598875358</v>
      </c>
      <c r="U2" s="71">
        <f t="shared" si="0"/>
        <v>12928.977601906085</v>
      </c>
      <c r="V2" s="71">
        <f t="shared" si="0"/>
        <v>13183.847158288487</v>
      </c>
      <c r="W2" s="71">
        <f t="shared" si="0"/>
        <v>11783.412623907319</v>
      </c>
      <c r="X2" s="71">
        <f t="shared" si="0"/>
        <v>12554.790010460534</v>
      </c>
      <c r="Y2" s="71">
        <f t="shared" si="0"/>
        <v>11154.398464352333</v>
      </c>
      <c r="Z2" s="71">
        <f t="shared" si="0"/>
        <v>10931.210119547188</v>
      </c>
      <c r="AA2" s="71">
        <f t="shared" si="0"/>
        <v>11545.55863188386</v>
      </c>
      <c r="AB2" s="71">
        <f t="shared" si="0"/>
        <v>12253.479880308194</v>
      </c>
      <c r="AC2" s="71">
        <f t="shared" si="0"/>
        <v>11276.295539531686</v>
      </c>
      <c r="AD2" s="71">
        <f t="shared" si="0"/>
        <v>9751.7700840688631</v>
      </c>
      <c r="AE2" s="72"/>
      <c r="AF2" s="73">
        <f>(AD2-AC2)/AC2</f>
        <v>-0.13519736602488316</v>
      </c>
    </row>
    <row r="3" spans="1:32" outlineLevel="1" x14ac:dyDescent="0.25">
      <c r="A3" s="74" t="s">
        <v>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>
        <v>15136.448</v>
      </c>
      <c r="R3" s="75">
        <v>14410.774854998934</v>
      </c>
      <c r="S3" s="75">
        <v>13932.81325075683</v>
      </c>
      <c r="T3" s="75">
        <v>14005.000329140021</v>
      </c>
      <c r="U3" s="75">
        <v>12466.315540699123</v>
      </c>
      <c r="V3" s="75">
        <v>12745.138537904342</v>
      </c>
      <c r="W3" s="75">
        <v>11403.863656698652</v>
      </c>
      <c r="X3" s="75">
        <v>12135.638113628962</v>
      </c>
      <c r="Y3" s="75">
        <v>10736.668398576065</v>
      </c>
      <c r="Z3" s="75">
        <v>10553.672706216455</v>
      </c>
      <c r="AA3" s="75">
        <v>11113.503171901299</v>
      </c>
      <c r="AB3" s="75">
        <v>11844.08421181879</v>
      </c>
      <c r="AC3" s="75">
        <v>10867.571436317356</v>
      </c>
      <c r="AD3" s="75">
        <v>9352.6405068706972</v>
      </c>
      <c r="AE3" s="76"/>
      <c r="AF3" s="28">
        <f t="shared" ref="AF2:AF18" si="1">(AD3-AC3)/AC3</f>
        <v>-0.13939921520865717</v>
      </c>
    </row>
    <row r="4" spans="1:32" outlineLevel="1" x14ac:dyDescent="0.25">
      <c r="A4" s="74" t="s">
        <v>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>
        <v>411.21800000000002</v>
      </c>
      <c r="R4" s="75">
        <v>376.53081763761026</v>
      </c>
      <c r="S4" s="75">
        <v>360.19567000000006</v>
      </c>
      <c r="T4" s="75">
        <v>366.88739000000004</v>
      </c>
      <c r="U4" s="75">
        <v>314.90624917837295</v>
      </c>
      <c r="V4" s="75">
        <v>310.11213604709906</v>
      </c>
      <c r="W4" s="75">
        <v>285.17234600815999</v>
      </c>
      <c r="X4" s="75">
        <v>313.29541118269918</v>
      </c>
      <c r="Y4" s="75">
        <v>294.25747651457567</v>
      </c>
      <c r="Z4" s="75">
        <v>279.18488377122759</v>
      </c>
      <c r="AA4" s="75">
        <v>358.37596659407865</v>
      </c>
      <c r="AB4" s="75">
        <v>313.25275922727405</v>
      </c>
      <c r="AC4" s="75">
        <v>310.8603112593662</v>
      </c>
      <c r="AD4" s="75">
        <v>321.84914255165774</v>
      </c>
      <c r="AE4" s="76"/>
      <c r="AF4" s="28">
        <f t="shared" si="1"/>
        <v>3.5349740363358924E-2</v>
      </c>
    </row>
    <row r="5" spans="1:32" outlineLevel="1" x14ac:dyDescent="0.25">
      <c r="A5" s="74" t="s">
        <v>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>
        <v>111.179411847913</v>
      </c>
      <c r="R5" s="75">
        <v>120.67621861852717</v>
      </c>
      <c r="S5" s="75">
        <v>114.63918683328826</v>
      </c>
      <c r="T5" s="75">
        <v>124.94087973533695</v>
      </c>
      <c r="U5" s="75">
        <v>147.75581202858865</v>
      </c>
      <c r="V5" s="75">
        <v>128.59648433704649</v>
      </c>
      <c r="W5" s="75">
        <v>94.376621200508581</v>
      </c>
      <c r="X5" s="75">
        <v>105.85648564887438</v>
      </c>
      <c r="Y5" s="75">
        <v>123.47258926169168</v>
      </c>
      <c r="Z5" s="75">
        <v>98.352529559504362</v>
      </c>
      <c r="AA5" s="75">
        <v>73.679493388482143</v>
      </c>
      <c r="AB5" s="75">
        <v>96.142909262129308</v>
      </c>
      <c r="AC5" s="75">
        <v>97.863791954963105</v>
      </c>
      <c r="AD5" s="75">
        <v>77.280434646507814</v>
      </c>
      <c r="AE5" s="76"/>
      <c r="AF5" s="28">
        <f t="shared" si="1"/>
        <v>-0.21032658654722625</v>
      </c>
    </row>
    <row r="6" spans="1:32" outlineLevel="1" x14ac:dyDescent="0.25">
      <c r="A6" s="74" t="s">
        <v>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6"/>
      <c r="AF6" s="28"/>
    </row>
    <row r="7" spans="1:32" x14ac:dyDescent="0.25">
      <c r="A7" s="77" t="s">
        <v>10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>
        <v>12.278</v>
      </c>
      <c r="R7" s="78">
        <v>13.089</v>
      </c>
      <c r="S7" s="78">
        <v>10.417243245727319</v>
      </c>
      <c r="T7" s="78">
        <v>8.3070047782178875</v>
      </c>
      <c r="U7" s="78">
        <v>6.8478554607194972</v>
      </c>
      <c r="V7" s="78">
        <v>3.6471999415289922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6"/>
      <c r="AF7" s="79"/>
    </row>
    <row r="8" spans="1:32" x14ac:dyDescent="0.25">
      <c r="A8" s="77" t="s">
        <v>11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>
        <v>4042.0770063658465</v>
      </c>
      <c r="R8" s="78">
        <v>4111.2253918916695</v>
      </c>
      <c r="S8" s="78">
        <v>4122.0106194276887</v>
      </c>
      <c r="T8" s="78">
        <v>3482.4003175765129</v>
      </c>
      <c r="U8" s="78">
        <v>2716.5159229903688</v>
      </c>
      <c r="V8" s="78">
        <v>2786.5860440435677</v>
      </c>
      <c r="W8" s="78">
        <v>2728.9974418322449</v>
      </c>
      <c r="X8" s="78">
        <v>2826.1718034744604</v>
      </c>
      <c r="Y8" s="78">
        <v>3151.6668154262134</v>
      </c>
      <c r="Z8" s="78">
        <v>3307.2604523009718</v>
      </c>
      <c r="AA8" s="78">
        <v>3381.4931474319351</v>
      </c>
      <c r="AB8" s="78">
        <v>3404.9094587717495</v>
      </c>
      <c r="AC8" s="78">
        <v>3461.9832526558448</v>
      </c>
      <c r="AD8" s="78">
        <v>3524.7969468818064</v>
      </c>
      <c r="AE8" s="76"/>
      <c r="AF8" s="79">
        <f t="shared" si="1"/>
        <v>1.8143846934491777E-2</v>
      </c>
    </row>
    <row r="9" spans="1:32" x14ac:dyDescent="0.25">
      <c r="A9" s="77" t="s">
        <v>12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>
        <v>64.926000000000002</v>
      </c>
      <c r="R9" s="78">
        <v>63.868406999999998</v>
      </c>
      <c r="S9" s="78">
        <v>70.956616544456324</v>
      </c>
      <c r="T9" s="78">
        <v>33.416250088031212</v>
      </c>
      <c r="U9" s="78">
        <v>31.79288140380924</v>
      </c>
      <c r="V9" s="78">
        <v>31.663645199679603</v>
      </c>
      <c r="W9" s="78">
        <v>28.211685933016891</v>
      </c>
      <c r="X9" s="78">
        <v>30.72817312111793</v>
      </c>
      <c r="Y9" s="78">
        <v>28.495141950260965</v>
      </c>
      <c r="Z9" s="78">
        <v>23.678147516007172</v>
      </c>
      <c r="AA9" s="78">
        <v>25.534301847008528</v>
      </c>
      <c r="AB9" s="78">
        <v>28.207938808699172</v>
      </c>
      <c r="AC9" s="78">
        <v>30.513690490088926</v>
      </c>
      <c r="AD9" s="78">
        <v>50.212238644494548</v>
      </c>
      <c r="AE9" s="76"/>
      <c r="AF9" s="79">
        <f t="shared" si="1"/>
        <v>0.64556426436860714</v>
      </c>
    </row>
    <row r="10" spans="1:32" x14ac:dyDescent="0.25">
      <c r="A10" s="77" t="s">
        <v>13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6"/>
      <c r="AF10" s="79"/>
    </row>
    <row r="11" spans="1:32" x14ac:dyDescent="0.25">
      <c r="A11" s="77" t="s">
        <v>14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>
        <f>SUM(Q12:Q16)</f>
        <v>65.292000000000002</v>
      </c>
      <c r="R11" s="78">
        <f t="shared" ref="R11:AD11" si="2">SUM(R12:R16)</f>
        <v>55.441400000000002</v>
      </c>
      <c r="S11" s="78">
        <f t="shared" si="2"/>
        <v>54.346619922502931</v>
      </c>
      <c r="T11" s="78">
        <f t="shared" si="2"/>
        <v>61.257764767533445</v>
      </c>
      <c r="U11" s="78">
        <f t="shared" si="2"/>
        <v>46.086134584908571</v>
      </c>
      <c r="V11" s="78">
        <f t="shared" si="2"/>
        <v>49.02291105723144</v>
      </c>
      <c r="W11" s="78">
        <f t="shared" si="2"/>
        <v>49.473577635471436</v>
      </c>
      <c r="X11" s="78">
        <f t="shared" si="2"/>
        <v>48.742742957175224</v>
      </c>
      <c r="Y11" s="78">
        <f t="shared" si="2"/>
        <v>60.478735620334405</v>
      </c>
      <c r="Z11" s="78">
        <f t="shared" si="2"/>
        <v>55.927916663283888</v>
      </c>
      <c r="AA11" s="78">
        <f t="shared" si="2"/>
        <v>65.45590871649884</v>
      </c>
      <c r="AB11" s="78">
        <f t="shared" si="2"/>
        <v>97.651816745986579</v>
      </c>
      <c r="AC11" s="78">
        <f t="shared" si="2"/>
        <v>104.71288563488048</v>
      </c>
      <c r="AD11" s="78">
        <f t="shared" si="2"/>
        <v>110.27681858873068</v>
      </c>
      <c r="AE11" s="76"/>
      <c r="AF11" s="79">
        <f t="shared" si="1"/>
        <v>5.3135131556309813E-2</v>
      </c>
    </row>
    <row r="12" spans="1:32" outlineLevel="1" x14ac:dyDescent="0.25">
      <c r="A12" s="74" t="s">
        <v>15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>
        <f>'NEW Summary 1990-2018 CO2'!Y12</f>
        <v>15.238729474748023</v>
      </c>
      <c r="Z12" s="75">
        <f>'NEW Summary 1990-2018 CO2'!Z12</f>
        <v>14.564613180007548</v>
      </c>
      <c r="AA12" s="75">
        <f>'NEW Summary 1990-2018 CO2'!AA12</f>
        <v>15.416883824620033</v>
      </c>
      <c r="AB12" s="75">
        <f>'NEW Summary 1990-2018 CO2'!AB12</f>
        <v>16.639384778754494</v>
      </c>
      <c r="AC12" s="75">
        <f>'NEW Summary 1990-2018 CO2'!AC12</f>
        <v>17.30249170662993</v>
      </c>
      <c r="AD12" s="75">
        <f>'NEW Summary 1990-2018 CO2'!AD12</f>
        <v>16.630671601039797</v>
      </c>
      <c r="AE12" s="76"/>
      <c r="AF12" s="28">
        <f t="shared" si="1"/>
        <v>-3.8827939754636956E-2</v>
      </c>
    </row>
    <row r="13" spans="1:32" outlineLevel="1" x14ac:dyDescent="0.25">
      <c r="A13" s="74" t="s">
        <v>16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28"/>
    </row>
    <row r="14" spans="1:32" outlineLevel="1" x14ac:dyDescent="0.25">
      <c r="A14" s="74" t="s">
        <v>17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28"/>
    </row>
    <row r="15" spans="1:32" outlineLevel="1" x14ac:dyDescent="0.25">
      <c r="A15" s="74" t="s">
        <v>18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6"/>
      <c r="AF15" s="28"/>
    </row>
    <row r="16" spans="1:32" outlineLevel="1" x14ac:dyDescent="0.25">
      <c r="A16" s="74" t="s">
        <v>19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>
        <v>65.292000000000002</v>
      </c>
      <c r="R16" s="75">
        <v>55.441400000000002</v>
      </c>
      <c r="S16" s="75">
        <v>54.346619922502931</v>
      </c>
      <c r="T16" s="75">
        <v>61.257764767533445</v>
      </c>
      <c r="U16" s="75">
        <v>46.086134584908571</v>
      </c>
      <c r="V16" s="75">
        <v>49.02291105723144</v>
      </c>
      <c r="W16" s="75">
        <v>49.473577635471436</v>
      </c>
      <c r="X16" s="75">
        <v>48.742742957175224</v>
      </c>
      <c r="Y16" s="75">
        <v>45.240006145586385</v>
      </c>
      <c r="Z16" s="75">
        <v>41.36330348327634</v>
      </c>
      <c r="AA16" s="75">
        <v>50.03902489187881</v>
      </c>
      <c r="AB16" s="75">
        <v>81.012431967232089</v>
      </c>
      <c r="AC16" s="75">
        <v>87.410393928250542</v>
      </c>
      <c r="AD16" s="75">
        <v>93.646146987690884</v>
      </c>
      <c r="AE16" s="76"/>
      <c r="AF16" s="28">
        <f t="shared" si="1"/>
        <v>7.1338805137508732E-2</v>
      </c>
    </row>
    <row r="17" spans="1:32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>
        <f t="shared" ref="Q17:AA17" si="3">SUM(Q18:Q22)</f>
        <v>2552.7953464691873</v>
      </c>
      <c r="R17" s="78">
        <f t="shared" si="3"/>
        <v>2538.7434105910074</v>
      </c>
      <c r="S17" s="78">
        <f t="shared" si="3"/>
        <v>2582.8037613620518</v>
      </c>
      <c r="T17" s="78">
        <f t="shared" si="3"/>
        <v>2301.583745387552</v>
      </c>
      <c r="U17" s="78">
        <f t="shared" si="3"/>
        <v>1486.1409386557966</v>
      </c>
      <c r="V17" s="78">
        <f t="shared" si="3"/>
        <v>1300.0112395705628</v>
      </c>
      <c r="W17" s="78">
        <f t="shared" si="3"/>
        <v>1168.7489463254756</v>
      </c>
      <c r="X17" s="78">
        <f t="shared" si="3"/>
        <v>1393.4387814160164</v>
      </c>
      <c r="Y17" s="78">
        <f t="shared" si="3"/>
        <v>1301.695001530657</v>
      </c>
      <c r="Z17" s="78">
        <f t="shared" si="3"/>
        <v>1650.4531530457709</v>
      </c>
      <c r="AA17" s="78">
        <f t="shared" si="3"/>
        <v>1830.3635214124336</v>
      </c>
      <c r="AB17" s="78">
        <f>SUM(AB18:AB22)</f>
        <v>1968.4013520332232</v>
      </c>
      <c r="AC17" s="78">
        <f>SUM(AC18:AC22)</f>
        <v>2039.8562560230891</v>
      </c>
      <c r="AD17" s="78">
        <f>SUM(AD18:AD22)</f>
        <v>2094.5489797619248</v>
      </c>
      <c r="AE17" s="76"/>
      <c r="AF17" s="79">
        <f t="shared" si="1"/>
        <v>2.6812047945704156E-2</v>
      </c>
    </row>
    <row r="18" spans="1:32" outlineLevel="1" x14ac:dyDescent="0.25">
      <c r="A18" s="74" t="s">
        <v>21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>
        <v>2552.7953464691873</v>
      </c>
      <c r="R18" s="75">
        <v>2538.7434105910074</v>
      </c>
      <c r="S18" s="75">
        <v>2582.8037613620518</v>
      </c>
      <c r="T18" s="75">
        <v>2301.583745387552</v>
      </c>
      <c r="U18" s="75">
        <v>1486.1409386557966</v>
      </c>
      <c r="V18" s="75">
        <v>1300.0112395705628</v>
      </c>
      <c r="W18" s="75">
        <v>1168.7489463254756</v>
      </c>
      <c r="X18" s="75">
        <v>1393.4387814160164</v>
      </c>
      <c r="Y18" s="75">
        <v>1301.695001530657</v>
      </c>
      <c r="Z18" s="75">
        <v>1650.4531530457709</v>
      </c>
      <c r="AA18" s="75">
        <v>1830.3635214124336</v>
      </c>
      <c r="AB18" s="75">
        <v>1968.4013520332232</v>
      </c>
      <c r="AC18" s="75">
        <v>2039.8562560230891</v>
      </c>
      <c r="AD18" s="75">
        <v>2094.5489797619248</v>
      </c>
      <c r="AE18" s="76"/>
      <c r="AF18" s="28">
        <f t="shared" si="1"/>
        <v>2.6812047945704156E-2</v>
      </c>
    </row>
    <row r="19" spans="1:32" outlineLevel="1" x14ac:dyDescent="0.25">
      <c r="A19" s="74" t="s">
        <v>22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28"/>
    </row>
    <row r="20" spans="1:32" outlineLevel="1" x14ac:dyDescent="0.25">
      <c r="A20" s="74" t="s">
        <v>24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6"/>
      <c r="AF20" s="28"/>
    </row>
    <row r="21" spans="1:32" outlineLevel="1" x14ac:dyDescent="0.25">
      <c r="A21" s="74" t="s">
        <v>25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6"/>
      <c r="AF21" s="28"/>
    </row>
    <row r="22" spans="1:32" outlineLevel="1" x14ac:dyDescent="0.25">
      <c r="A22" s="74" t="s">
        <v>26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6"/>
      <c r="AF22" s="28"/>
    </row>
    <row r="23" spans="1:32" x14ac:dyDescent="0.25">
      <c r="A23" s="77" t="s">
        <v>27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6"/>
      <c r="AF23" s="79"/>
    </row>
    <row r="24" spans="1:32" x14ac:dyDescent="0.25">
      <c r="A24" s="77" t="s">
        <v>28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6"/>
      <c r="AF24" s="79"/>
    </row>
    <row r="25" spans="1:32" outlineLevel="1" x14ac:dyDescent="0.25">
      <c r="A25" s="74" t="s">
        <v>29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6"/>
      <c r="AF25" s="28"/>
    </row>
    <row r="26" spans="1:32" outlineLevel="1" x14ac:dyDescent="0.25">
      <c r="A26" s="74" t="s">
        <v>30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6"/>
      <c r="AF26" s="28"/>
    </row>
    <row r="27" spans="1:32" outlineLevel="1" x14ac:dyDescent="0.25">
      <c r="A27" s="74" t="s">
        <v>31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6"/>
      <c r="AF27" s="28"/>
    </row>
    <row r="28" spans="1:32" outlineLevel="1" x14ac:dyDescent="0.25">
      <c r="A28" s="74" t="s">
        <v>32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6"/>
      <c r="AF28" s="28"/>
    </row>
    <row r="29" spans="1:32" outlineLevel="1" x14ac:dyDescent="0.25">
      <c r="A29" s="74" t="s">
        <v>33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6"/>
      <c r="AF29" s="28"/>
    </row>
    <row r="30" spans="1:32" outlineLevel="1" x14ac:dyDescent="0.25">
      <c r="A30" s="74" t="s">
        <v>34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  <c r="AF30" s="28"/>
    </row>
    <row r="31" spans="1:32" outlineLevel="1" x14ac:dyDescent="0.25">
      <c r="A31" s="74" t="s">
        <v>35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28"/>
    </row>
    <row r="32" spans="1:32" x14ac:dyDescent="0.25">
      <c r="A32" s="77" t="s">
        <v>36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6"/>
      <c r="AF32" s="79"/>
    </row>
    <row r="33" spans="1:32" outlineLevel="1" x14ac:dyDescent="0.25">
      <c r="A33" s="74" t="s">
        <v>37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28"/>
    </row>
    <row r="34" spans="1:32" outlineLevel="1" x14ac:dyDescent="0.25">
      <c r="A34" s="74" t="s">
        <v>38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  <c r="AF34" s="28"/>
    </row>
    <row r="35" spans="1:32" outlineLevel="1" x14ac:dyDescent="0.25">
      <c r="A35" s="74" t="s">
        <v>39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28"/>
    </row>
    <row r="36" spans="1:32" outlineLevel="1" x14ac:dyDescent="0.25">
      <c r="A36" s="74" t="s">
        <v>40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  <c r="AF36" s="28"/>
    </row>
    <row r="37" spans="1:32" x14ac:dyDescent="0.25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1"/>
      <c r="AF37" s="82"/>
    </row>
    <row r="38" spans="1:32" x14ac:dyDescent="0.25">
      <c r="A38" s="83" t="s">
        <v>43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>
        <f t="shared" ref="Q38:AD38" si="4">SUM(Q32,Q24,Q23,Q17,Q11,Q10,Q9,Q8,Q7,Q2)</f>
        <v>22396.213764682951</v>
      </c>
      <c r="R38" s="84">
        <f t="shared" si="4"/>
        <v>21690.34950073775</v>
      </c>
      <c r="S38" s="84">
        <f t="shared" si="4"/>
        <v>21248.182968092544</v>
      </c>
      <c r="T38" s="84">
        <f t="shared" si="4"/>
        <v>20383.793681473206</v>
      </c>
      <c r="U38" s="84">
        <f t="shared" si="4"/>
        <v>17216.361335001686</v>
      </c>
      <c r="V38" s="84">
        <f t="shared" si="4"/>
        <v>17354.778198101056</v>
      </c>
      <c r="W38" s="84">
        <f t="shared" si="4"/>
        <v>15758.844275633528</v>
      </c>
      <c r="X38" s="84">
        <f t="shared" si="4"/>
        <v>16853.871511429305</v>
      </c>
      <c r="Y38" s="84">
        <f t="shared" si="4"/>
        <v>15696.734158879797</v>
      </c>
      <c r="Z38" s="84">
        <f t="shared" si="4"/>
        <v>15968.529789073222</v>
      </c>
      <c r="AA38" s="84">
        <f t="shared" si="4"/>
        <v>16848.405511291734</v>
      </c>
      <c r="AB38" s="84">
        <f t="shared" si="4"/>
        <v>17752.650446667853</v>
      </c>
      <c r="AC38" s="84">
        <f t="shared" si="4"/>
        <v>16913.36162433559</v>
      </c>
      <c r="AD38" s="84">
        <f t="shared" si="4"/>
        <v>15531.60506794582</v>
      </c>
      <c r="AE38" s="85"/>
      <c r="AF38" s="10">
        <f>(AD38-AC38)/AC38</f>
        <v>-8.1696151662815839E-2</v>
      </c>
    </row>
    <row r="39" spans="1:32" x14ac:dyDescent="0.25"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71" spans="1:32" x14ac:dyDescent="0.25">
      <c r="A71" s="66" t="s">
        <v>44</v>
      </c>
      <c r="B71" s="66">
        <v>1990</v>
      </c>
      <c r="C71" s="66">
        <v>1991</v>
      </c>
      <c r="D71" s="66">
        <v>1992</v>
      </c>
      <c r="E71" s="66">
        <v>1993</v>
      </c>
      <c r="F71" s="66">
        <v>1994</v>
      </c>
      <c r="G71" s="66">
        <v>1995</v>
      </c>
      <c r="H71" s="66">
        <v>1996</v>
      </c>
      <c r="I71" s="66">
        <v>1997</v>
      </c>
      <c r="J71" s="66">
        <v>1998</v>
      </c>
      <c r="K71" s="66">
        <v>1999</v>
      </c>
      <c r="L71" s="66">
        <v>2000</v>
      </c>
      <c r="M71" s="66">
        <v>2001</v>
      </c>
      <c r="N71" s="66">
        <v>2002</v>
      </c>
      <c r="O71" s="66">
        <v>2003</v>
      </c>
      <c r="P71" s="66">
        <v>2004</v>
      </c>
      <c r="Q71" s="66">
        <v>2005</v>
      </c>
      <c r="R71" s="66">
        <v>2006</v>
      </c>
      <c r="S71" s="66">
        <v>2007</v>
      </c>
      <c r="T71" s="66">
        <v>2008</v>
      </c>
      <c r="U71" s="66">
        <v>2009</v>
      </c>
      <c r="V71" s="66">
        <v>2010</v>
      </c>
      <c r="W71" s="66">
        <v>2011</v>
      </c>
      <c r="X71" s="66">
        <v>2012</v>
      </c>
      <c r="Y71" s="66">
        <v>2013</v>
      </c>
      <c r="Z71" s="66">
        <v>2014</v>
      </c>
      <c r="AA71" s="66">
        <v>2015</v>
      </c>
      <c r="AB71" s="66">
        <v>2016</v>
      </c>
      <c r="AC71" s="66">
        <v>2017</v>
      </c>
      <c r="AD71" s="66">
        <v>2018</v>
      </c>
      <c r="AE71" s="67"/>
      <c r="AF71" s="10"/>
    </row>
    <row r="72" spans="1:32" x14ac:dyDescent="0.25">
      <c r="A72" s="69" t="s">
        <v>5</v>
      </c>
      <c r="B72" s="71">
        <f t="shared" ref="B72:AB72" si="5">SUM(B73:B76)</f>
        <v>11328.062948959654</v>
      </c>
      <c r="C72" s="71">
        <f t="shared" si="5"/>
        <v>11781.846788558678</v>
      </c>
      <c r="D72" s="71">
        <f t="shared" si="5"/>
        <v>12439.248527068998</v>
      </c>
      <c r="E72" s="71">
        <f t="shared" si="5"/>
        <v>12459.326088729957</v>
      </c>
      <c r="F72" s="71">
        <f t="shared" si="5"/>
        <v>12795.361894275353</v>
      </c>
      <c r="G72" s="71">
        <f t="shared" si="5"/>
        <v>13479.884552547379</v>
      </c>
      <c r="H72" s="71">
        <f t="shared" si="5"/>
        <v>14199.717046333641</v>
      </c>
      <c r="I72" s="71">
        <f t="shared" si="5"/>
        <v>14854.150562876406</v>
      </c>
      <c r="J72" s="71">
        <f t="shared" si="5"/>
        <v>15224.261364368638</v>
      </c>
      <c r="K72" s="71">
        <f t="shared" si="5"/>
        <v>15922.775883462005</v>
      </c>
      <c r="L72" s="71">
        <f t="shared" si="5"/>
        <v>16204.678362586101</v>
      </c>
      <c r="M72" s="71">
        <f t="shared" si="5"/>
        <v>17491.859710697001</v>
      </c>
      <c r="N72" s="71">
        <f t="shared" si="5"/>
        <v>16497.512696527028</v>
      </c>
      <c r="O72" s="71">
        <f t="shared" si="5"/>
        <v>16473.25775236452</v>
      </c>
      <c r="P72" s="71">
        <f t="shared" si="5"/>
        <v>15421.65063480559</v>
      </c>
      <c r="Q72" s="71">
        <f t="shared" si="5"/>
        <v>249.35862631210631</v>
      </c>
      <c r="R72" s="71">
        <f t="shared" si="5"/>
        <v>258.91140082599526</v>
      </c>
      <c r="S72" s="71">
        <f t="shared" si="5"/>
        <v>269.72563657816454</v>
      </c>
      <c r="T72" s="71">
        <f t="shared" si="5"/>
        <v>302.95446113858685</v>
      </c>
      <c r="U72" s="71">
        <f t="shared" si="5"/>
        <v>273.45171333094152</v>
      </c>
      <c r="V72" s="71">
        <f t="shared" si="5"/>
        <v>284.61700082832812</v>
      </c>
      <c r="W72" s="71">
        <f t="shared" si="5"/>
        <v>279.66521228020304</v>
      </c>
      <c r="X72" s="71">
        <f t="shared" si="5"/>
        <v>348.47105117005964</v>
      </c>
      <c r="Y72" s="71">
        <f t="shared" si="5"/>
        <v>341.71903104705416</v>
      </c>
      <c r="Z72" s="71">
        <f t="shared" si="5"/>
        <v>340.84017024492528</v>
      </c>
      <c r="AA72" s="71">
        <f t="shared" si="5"/>
        <v>345.76738307111873</v>
      </c>
      <c r="AB72" s="71">
        <f t="shared" si="5"/>
        <v>354.71763580925665</v>
      </c>
      <c r="AC72" s="71">
        <f t="shared" ref="AC72:AD72" si="6">SUM(AC73:AC76)</f>
        <v>467.57387353208776</v>
      </c>
      <c r="AD72" s="71">
        <f t="shared" si="6"/>
        <v>612.9552820730803</v>
      </c>
      <c r="AE72" s="72"/>
      <c r="AF72" s="73">
        <f t="shared" ref="AF72:AF106" si="7">(AD72-AC72)/AC72</f>
        <v>0.31092714279087191</v>
      </c>
    </row>
    <row r="73" spans="1:32" outlineLevel="1" x14ac:dyDescent="0.25">
      <c r="A73" s="74" t="s">
        <v>6</v>
      </c>
      <c r="B73" s="88">
        <f>'NEW Summary 1990-2018 GHG'!B3-'NON-ETS &amp; ETS'!B3</f>
        <v>10953.919869683112</v>
      </c>
      <c r="C73" s="88">
        <f>'NEW Summary 1990-2018 GHG'!C3-'NON-ETS &amp; ETS'!C3</f>
        <v>11440.957619988107</v>
      </c>
      <c r="D73" s="88">
        <f>'NEW Summary 1990-2018 GHG'!D3-'NON-ETS &amp; ETS'!D3</f>
        <v>12108.543399367891</v>
      </c>
      <c r="E73" s="88">
        <f>'NEW Summary 1990-2018 GHG'!E3-'NON-ETS &amp; ETS'!E3</f>
        <v>12126.246549362788</v>
      </c>
      <c r="F73" s="88">
        <f>'NEW Summary 1990-2018 GHG'!F3-'NON-ETS &amp; ETS'!F3</f>
        <v>12448.543664406883</v>
      </c>
      <c r="G73" s="88">
        <f>'NEW Summary 1990-2018 GHG'!G3-'NON-ETS &amp; ETS'!G3</f>
        <v>13132.912896120479</v>
      </c>
      <c r="H73" s="88">
        <f>'NEW Summary 1990-2018 GHG'!H3-'NON-ETS &amp; ETS'!H3</f>
        <v>13851.997148121833</v>
      </c>
      <c r="I73" s="88">
        <f>'NEW Summary 1990-2018 GHG'!I3-'NON-ETS &amp; ETS'!I3</f>
        <v>14490.618968714625</v>
      </c>
      <c r="J73" s="88">
        <f>'NEW Summary 1990-2018 GHG'!J3-'NON-ETS &amp; ETS'!J3</f>
        <v>14813.762420797844</v>
      </c>
      <c r="K73" s="88">
        <f>'NEW Summary 1990-2018 GHG'!K3-'NON-ETS &amp; ETS'!K3</f>
        <v>15498.257583697967</v>
      </c>
      <c r="L73" s="88">
        <f>'NEW Summary 1990-2018 GHG'!L3-'NON-ETS &amp; ETS'!L3</f>
        <v>15754.35326580209</v>
      </c>
      <c r="M73" s="88">
        <f>'NEW Summary 1990-2018 GHG'!M3-'NON-ETS &amp; ETS'!M3</f>
        <v>16893.896631009309</v>
      </c>
      <c r="N73" s="88">
        <f>'NEW Summary 1990-2018 GHG'!N3-'NON-ETS &amp; ETS'!N3</f>
        <v>15934.480447026663</v>
      </c>
      <c r="O73" s="88">
        <f>'NEW Summary 1990-2018 GHG'!O3-'NON-ETS &amp; ETS'!O3</f>
        <v>15222.09160194351</v>
      </c>
      <c r="P73" s="88">
        <f>'NEW Summary 1990-2018 GHG'!P3-'NON-ETS &amp; ETS'!P3</f>
        <v>14836.215338976092</v>
      </c>
      <c r="Q73" s="88">
        <f>'NEW Summary 1990-2018 GHG'!Q3-'NON-ETS &amp; ETS'!Q3</f>
        <v>108.30301041347229</v>
      </c>
      <c r="R73" s="88">
        <f>'NEW Summary 1990-2018 GHG'!R3-'NON-ETS &amp; ETS'!R3</f>
        <v>116.26377173265428</v>
      </c>
      <c r="S73" s="88">
        <f>'NEW Summary 1990-2018 GHG'!S3-'NON-ETS &amp; ETS'!S3</f>
        <v>122.94553607856687</v>
      </c>
      <c r="T73" s="88">
        <f>'NEW Summary 1990-2018 GHG'!T3-'NON-ETS &amp; ETS'!T3</f>
        <v>150.13007469928198</v>
      </c>
      <c r="U73" s="88">
        <f>'NEW Summary 1990-2018 GHG'!U3-'NON-ETS &amp; ETS'!U3</f>
        <v>144.30974401990534</v>
      </c>
      <c r="V73" s="88">
        <f>'NEW Summary 1990-2018 GHG'!V3-'NON-ETS &amp; ETS'!V3</f>
        <v>149.96441979373049</v>
      </c>
      <c r="W73" s="88">
        <f>'NEW Summary 1990-2018 GHG'!W3-'NON-ETS &amp; ETS'!W3</f>
        <v>152.20084561600561</v>
      </c>
      <c r="X73" s="88">
        <f>'NEW Summary 1990-2018 GHG'!X3-'NON-ETS &amp; ETS'!X3</f>
        <v>220.63787773201329</v>
      </c>
      <c r="Y73" s="88">
        <f>'NEW Summary 1990-2018 GHG'!Y3-'NON-ETS &amp; ETS'!Y3</f>
        <v>216.25710551680095</v>
      </c>
      <c r="Z73" s="88">
        <f>'NEW Summary 1990-2018 GHG'!Z3-'NON-ETS &amp; ETS'!Z3</f>
        <v>218.22155540613312</v>
      </c>
      <c r="AA73" s="88">
        <f>'NEW Summary 1990-2018 GHG'!AA3-'NON-ETS &amp; ETS'!AA3</f>
        <v>214.76483388914676</v>
      </c>
      <c r="AB73" s="88">
        <f>'NEW Summary 1990-2018 GHG'!AB3-'NON-ETS &amp; ETS'!AB3</f>
        <v>232.3468250177757</v>
      </c>
      <c r="AC73" s="88">
        <f>'NEW Summary 1990-2018 GHG'!AC3-'NON-ETS &amp; ETS'!AC3</f>
        <v>338.63757437745699</v>
      </c>
      <c r="AD73" s="88">
        <f>'NEW Summary 1990-2018 GHG'!AD3-'NON-ETS &amp; ETS'!AD3</f>
        <v>470.54071370584461</v>
      </c>
      <c r="AE73" s="72"/>
      <c r="AF73" s="28">
        <f t="shared" si="7"/>
        <v>0.38951123356844003</v>
      </c>
    </row>
    <row r="74" spans="1:32" outlineLevel="1" x14ac:dyDescent="0.25">
      <c r="A74" s="74" t="s">
        <v>7</v>
      </c>
      <c r="B74" s="88">
        <f>'NEW Summary 1990-2018 GHG'!B4-'NON-ETS &amp; ETS'!B4</f>
        <v>168.67007475966938</v>
      </c>
      <c r="C74" s="88">
        <f>'NEW Summary 1990-2018 GHG'!C4-'NON-ETS &amp; ETS'!C4</f>
        <v>166.7086346603628</v>
      </c>
      <c r="D74" s="88">
        <f>'NEW Summary 1990-2018 GHG'!D4-'NON-ETS &amp; ETS'!D4</f>
        <v>171.81510003498963</v>
      </c>
      <c r="E74" s="88">
        <f>'NEW Summary 1990-2018 GHG'!E4-'NON-ETS &amp; ETS'!E4</f>
        <v>172.65167482911988</v>
      </c>
      <c r="F74" s="88">
        <f>'NEW Summary 1990-2018 GHG'!F4-'NON-ETS &amp; ETS'!F4</f>
        <v>178.26827632214111</v>
      </c>
      <c r="G74" s="88">
        <f>'NEW Summary 1990-2018 GHG'!G4-'NON-ETS &amp; ETS'!G4</f>
        <v>181.27469310609743</v>
      </c>
      <c r="H74" s="88">
        <f>'NEW Summary 1990-2018 GHG'!H4-'NON-ETS &amp; ETS'!H4</f>
        <v>179.40716809897683</v>
      </c>
      <c r="I74" s="88">
        <f>'NEW Summary 1990-2018 GHG'!I4-'NON-ETS &amp; ETS'!I4</f>
        <v>218.74674770939885</v>
      </c>
      <c r="J74" s="88">
        <f>'NEW Summary 1990-2018 GHG'!J4-'NON-ETS &amp; ETS'!J4</f>
        <v>247.81659474314813</v>
      </c>
      <c r="K74" s="88">
        <f>'NEW Summary 1990-2018 GHG'!K4-'NON-ETS &amp; ETS'!K4</f>
        <v>223.85552667956068</v>
      </c>
      <c r="L74" s="88">
        <f>'NEW Summary 1990-2018 GHG'!L4-'NON-ETS &amp; ETS'!L4</f>
        <v>274.79746671454512</v>
      </c>
      <c r="M74" s="88">
        <f>'NEW Summary 1990-2018 GHG'!M4-'NON-ETS &amp; ETS'!M4</f>
        <v>321.48320368155123</v>
      </c>
      <c r="N74" s="88">
        <f>'NEW Summary 1990-2018 GHG'!N4-'NON-ETS &amp; ETS'!N4</f>
        <v>340.25546502005244</v>
      </c>
      <c r="O74" s="88">
        <f>'NEW Summary 1990-2018 GHG'!O4-'NON-ETS &amp; ETS'!O4</f>
        <v>337.89503473139956</v>
      </c>
      <c r="P74" s="88">
        <f>'NEW Summary 1990-2018 GHG'!P4-'NON-ETS &amp; ETS'!P4</f>
        <v>336.97266543006049</v>
      </c>
      <c r="Q74" s="88">
        <f>'NEW Summary 1990-2018 GHG'!Q4-'NON-ETS &amp; ETS'!Q4</f>
        <v>0.64769315427264473</v>
      </c>
      <c r="R74" s="88">
        <f>'NEW Summary 1990-2018 GHG'!R4-'NON-ETS &amp; ETS'!R4</f>
        <v>0.61295968605156759</v>
      </c>
      <c r="S74" s="88">
        <f>'NEW Summary 1990-2018 GHG'!S4-'NON-ETS &amp; ETS'!S4</f>
        <v>0.60214961536144074</v>
      </c>
      <c r="T74" s="88">
        <f>'NEW Summary 1990-2018 GHG'!T4-'NON-ETS &amp; ETS'!T4</f>
        <v>0.59293728426251846</v>
      </c>
      <c r="U74" s="88">
        <f>'NEW Summary 1990-2018 GHG'!U4-'NON-ETS &amp; ETS'!U4</f>
        <v>0.48505976130212503</v>
      </c>
      <c r="V74" s="88">
        <f>'NEW Summary 1990-2018 GHG'!V4-'NON-ETS &amp; ETS'!V4</f>
        <v>0.36166662278071726</v>
      </c>
      <c r="W74" s="88">
        <f>'NEW Summary 1990-2018 GHG'!W4-'NON-ETS &amp; ETS'!W4</f>
        <v>0.24726252127925363</v>
      </c>
      <c r="X74" s="88">
        <f>'NEW Summary 1990-2018 GHG'!X4-'NON-ETS &amp; ETS'!X4</f>
        <v>0.25150220620173513</v>
      </c>
      <c r="Y74" s="88">
        <f>'NEW Summary 1990-2018 GHG'!Y4-'NON-ETS &amp; ETS'!Y4</f>
        <v>0.2896876133971773</v>
      </c>
      <c r="Z74" s="88">
        <f>'NEW Summary 1990-2018 GHG'!Z4-'NON-ETS &amp; ETS'!Z4</f>
        <v>0.31040053628106534</v>
      </c>
      <c r="AA74" s="88">
        <f>'NEW Summary 1990-2018 GHG'!AA4-'NON-ETS &amp; ETS'!AA4</f>
        <v>0.34813560732982296</v>
      </c>
      <c r="AB74" s="88">
        <f>'NEW Summary 1990-2018 GHG'!AB4-'NON-ETS &amp; ETS'!AB4</f>
        <v>0.33828527062723879</v>
      </c>
      <c r="AC74" s="88">
        <f>'NEW Summary 1990-2018 GHG'!AC4-'NON-ETS &amp; ETS'!AC4</f>
        <v>0.32697983287607713</v>
      </c>
      <c r="AD74" s="88">
        <f>'NEW Summary 1990-2018 GHG'!AD4-'NON-ETS &amp; ETS'!AD4</f>
        <v>0.33328831036237716</v>
      </c>
      <c r="AE74" s="72"/>
      <c r="AF74" s="28">
        <f t="shared" si="7"/>
        <v>1.9293169951221118E-2</v>
      </c>
    </row>
    <row r="75" spans="1:32" outlineLevel="1" x14ac:dyDescent="0.25">
      <c r="A75" s="74" t="s">
        <v>8</v>
      </c>
      <c r="B75" s="88">
        <f>'NEW Summary 1990-2018 GHG'!B5-'NON-ETS &amp; ETS'!B5</f>
        <v>100.53678355437907</v>
      </c>
      <c r="C75" s="88">
        <f>'NEW Summary 1990-2018 GHG'!C5-'NON-ETS &amp; ETS'!C5</f>
        <v>76.54991489954142</v>
      </c>
      <c r="D75" s="88">
        <f>'NEW Summary 1990-2018 GHG'!D5-'NON-ETS &amp; ETS'!D5</f>
        <v>65.273087005793954</v>
      </c>
      <c r="E75" s="88">
        <f>'NEW Summary 1990-2018 GHG'!E5-'NON-ETS &amp; ETS'!E5</f>
        <v>62.605311784631738</v>
      </c>
      <c r="F75" s="88">
        <f>'NEW Summary 1990-2018 GHG'!F5-'NON-ETS &amp; ETS'!F5</f>
        <v>72.152664440590968</v>
      </c>
      <c r="G75" s="88">
        <f>'NEW Summary 1990-2018 GHG'!G5-'NON-ETS &amp; ETS'!G5</f>
        <v>69.441462401639171</v>
      </c>
      <c r="H75" s="88">
        <f>'NEW Summary 1990-2018 GHG'!H5-'NON-ETS &amp; ETS'!H5</f>
        <v>72.218389713792263</v>
      </c>
      <c r="I75" s="88">
        <f>'NEW Summary 1990-2018 GHG'!I5-'NON-ETS &amp; ETS'!I5</f>
        <v>51.648672818497268</v>
      </c>
      <c r="J75" s="88">
        <f>'NEW Summary 1990-2018 GHG'!J5-'NON-ETS &amp; ETS'!J5</f>
        <v>79.956189002831252</v>
      </c>
      <c r="K75" s="88">
        <f>'NEW Summary 1990-2018 GHG'!K5-'NON-ETS &amp; ETS'!K5</f>
        <v>77.939136899148238</v>
      </c>
      <c r="L75" s="88">
        <f>'NEW Summary 1990-2018 GHG'!L5-'NON-ETS &amp; ETS'!L5</f>
        <v>87.150476539279381</v>
      </c>
      <c r="M75" s="88">
        <f>'NEW Summary 1990-2018 GHG'!M5-'NON-ETS &amp; ETS'!M5</f>
        <v>118.84269779976697</v>
      </c>
      <c r="N75" s="88">
        <f>'NEW Summary 1990-2018 GHG'!N5-'NON-ETS &amp; ETS'!N5</f>
        <v>145.60131936255476</v>
      </c>
      <c r="O75" s="88">
        <f>'NEW Summary 1990-2018 GHG'!O5-'NON-ETS &amp; ETS'!O5</f>
        <v>166.03053044546459</v>
      </c>
      <c r="P75" s="88">
        <f>'NEW Summary 1990-2018 GHG'!P5-'NON-ETS &amp; ETS'!P5</f>
        <v>162.23941951242472</v>
      </c>
      <c r="Q75" s="88">
        <f>'NEW Summary 1990-2018 GHG'!Q5-'NON-ETS &amp; ETS'!Q5</f>
        <v>60.714258375071978</v>
      </c>
      <c r="R75" s="88">
        <f>'NEW Summary 1990-2018 GHG'!R5-'NON-ETS &amp; ETS'!R5</f>
        <v>51.765416027880519</v>
      </c>
      <c r="S75" s="88">
        <f>'NEW Summary 1990-2018 GHG'!S5-'NON-ETS &amp; ETS'!S5</f>
        <v>51.807438879556301</v>
      </c>
      <c r="T75" s="88">
        <f>'NEW Summary 1990-2018 GHG'!T5-'NON-ETS &amp; ETS'!T5</f>
        <v>62.931778685334081</v>
      </c>
      <c r="U75" s="88">
        <f>'NEW Summary 1990-2018 GHG'!U5-'NON-ETS &amp; ETS'!U5</f>
        <v>45.337106344944118</v>
      </c>
      <c r="V75" s="88">
        <f>'NEW Summary 1990-2018 GHG'!V5-'NON-ETS &amp; ETS'!V5</f>
        <v>46.063659320222257</v>
      </c>
      <c r="W75" s="88">
        <f>'NEW Summary 1990-2018 GHG'!W5-'NON-ETS &amp; ETS'!W5</f>
        <v>43.079313229286655</v>
      </c>
      <c r="X75" s="88">
        <f>'NEW Summary 1990-2018 GHG'!X5-'NON-ETS &amp; ETS'!X5</f>
        <v>40.429366414108415</v>
      </c>
      <c r="Y75" s="88">
        <f>'NEW Summary 1990-2018 GHG'!Y5-'NON-ETS &amp; ETS'!Y5</f>
        <v>38.533958867191032</v>
      </c>
      <c r="Z75" s="88">
        <f>'NEW Summary 1990-2018 GHG'!Z5-'NON-ETS &amp; ETS'!Z5</f>
        <v>36.490143767007893</v>
      </c>
      <c r="AA75" s="88">
        <f>'NEW Summary 1990-2018 GHG'!AA5-'NON-ETS &amp; ETS'!AA5</f>
        <v>42.075247951676388</v>
      </c>
      <c r="AB75" s="88">
        <f>'NEW Summary 1990-2018 GHG'!AB5-'NON-ETS &amp; ETS'!AB5</f>
        <v>30.11851620041611</v>
      </c>
      <c r="AC75" s="88">
        <f>'NEW Summary 1990-2018 GHG'!AC5-'NON-ETS &amp; ETS'!AC5</f>
        <v>31.545488396039374</v>
      </c>
      <c r="AD75" s="88">
        <f>'NEW Summary 1990-2018 GHG'!AD5-'NON-ETS &amp; ETS'!AD5</f>
        <v>42.04976217402924</v>
      </c>
      <c r="AE75" s="72"/>
      <c r="AF75" s="28">
        <f t="shared" si="7"/>
        <v>0.3329881486098249</v>
      </c>
    </row>
    <row r="76" spans="1:32" outlineLevel="1" x14ac:dyDescent="0.25">
      <c r="A76" s="74" t="s">
        <v>9</v>
      </c>
      <c r="B76" s="88">
        <f>'NEW Summary 1990-2018 GHG'!B6-'NON-ETS &amp; ETS'!B6</f>
        <v>104.93622096249464</v>
      </c>
      <c r="C76" s="88">
        <f>'NEW Summary 1990-2018 GHG'!C6-'NON-ETS &amp; ETS'!C6</f>
        <v>97.630619010665669</v>
      </c>
      <c r="D76" s="88">
        <f>'NEW Summary 1990-2018 GHG'!D6-'NON-ETS &amp; ETS'!D6</f>
        <v>93.616940660323195</v>
      </c>
      <c r="E76" s="88">
        <f>'NEW Summary 1990-2018 GHG'!E6-'NON-ETS &amp; ETS'!E6</f>
        <v>97.822552753418051</v>
      </c>
      <c r="F76" s="88">
        <f>'NEW Summary 1990-2018 GHG'!F6-'NON-ETS &amp; ETS'!F6</f>
        <v>96.397289105736164</v>
      </c>
      <c r="G76" s="88">
        <f>'NEW Summary 1990-2018 GHG'!G6-'NON-ETS &amp; ETS'!G6</f>
        <v>96.255500919162927</v>
      </c>
      <c r="H76" s="88">
        <f>'NEW Summary 1990-2018 GHG'!H6-'NON-ETS &amp; ETS'!H6</f>
        <v>96.094340399037989</v>
      </c>
      <c r="I76" s="88">
        <f>'NEW Summary 1990-2018 GHG'!I6-'NON-ETS &amp; ETS'!I6</f>
        <v>93.136173633883288</v>
      </c>
      <c r="J76" s="88">
        <f>'NEW Summary 1990-2018 GHG'!J6-'NON-ETS &amp; ETS'!J6</f>
        <v>82.726159824815724</v>
      </c>
      <c r="K76" s="88">
        <f>'NEW Summary 1990-2018 GHG'!K6-'NON-ETS &amp; ETS'!K6</f>
        <v>122.72363618533032</v>
      </c>
      <c r="L76" s="88">
        <f>'NEW Summary 1990-2018 GHG'!L6-'NON-ETS &amp; ETS'!L6</f>
        <v>88.377153530185637</v>
      </c>
      <c r="M76" s="88">
        <f>'NEW Summary 1990-2018 GHG'!M6-'NON-ETS &amp; ETS'!M6</f>
        <v>157.63717820637632</v>
      </c>
      <c r="N76" s="88">
        <f>'NEW Summary 1990-2018 GHG'!N6-'NON-ETS &amp; ETS'!N6</f>
        <v>77.175465117759643</v>
      </c>
      <c r="O76" s="88">
        <f>'NEW Summary 1990-2018 GHG'!O6-'NON-ETS &amp; ETS'!O6</f>
        <v>747.24058524414374</v>
      </c>
      <c r="P76" s="88">
        <f>'NEW Summary 1990-2018 GHG'!P6-'NON-ETS &amp; ETS'!P6</f>
        <v>86.223210887011945</v>
      </c>
      <c r="Q76" s="88">
        <f>'NEW Summary 1990-2018 GHG'!Q6-'NON-ETS &amp; ETS'!Q6</f>
        <v>79.69366436928938</v>
      </c>
      <c r="R76" s="88">
        <f>'NEW Summary 1990-2018 GHG'!R6-'NON-ETS &amp; ETS'!R6</f>
        <v>90.269253379408909</v>
      </c>
      <c r="S76" s="88">
        <f>'NEW Summary 1990-2018 GHG'!S6-'NON-ETS &amp; ETS'!S6</f>
        <v>94.370512004679952</v>
      </c>
      <c r="T76" s="88">
        <f>'NEW Summary 1990-2018 GHG'!T6-'NON-ETS &amp; ETS'!T6</f>
        <v>89.299670469708275</v>
      </c>
      <c r="U76" s="88">
        <f>'NEW Summary 1990-2018 GHG'!U6-'NON-ETS &amp; ETS'!U6</f>
        <v>83.319803204789949</v>
      </c>
      <c r="V76" s="88">
        <f>'NEW Summary 1990-2018 GHG'!V6-'NON-ETS &amp; ETS'!V6</f>
        <v>88.227255091594657</v>
      </c>
      <c r="W76" s="88">
        <f>'NEW Summary 1990-2018 GHG'!W6-'NON-ETS &amp; ETS'!W6</f>
        <v>84.13779091363152</v>
      </c>
      <c r="X76" s="88">
        <f>'NEW Summary 1990-2018 GHG'!X6-'NON-ETS &amp; ETS'!X6</f>
        <v>87.152304817736194</v>
      </c>
      <c r="Y76" s="88">
        <f>'NEW Summary 1990-2018 GHG'!Y6-'NON-ETS &amp; ETS'!Y6</f>
        <v>86.638279049665016</v>
      </c>
      <c r="Z76" s="88">
        <f>'NEW Summary 1990-2018 GHG'!Z6-'NON-ETS &amp; ETS'!Z6</f>
        <v>85.818070535503153</v>
      </c>
      <c r="AA76" s="88">
        <f>'NEW Summary 1990-2018 GHG'!AA6-'NON-ETS &amp; ETS'!AA6</f>
        <v>88.579165622965789</v>
      </c>
      <c r="AB76" s="88">
        <f>'NEW Summary 1990-2018 GHG'!AB6-'NON-ETS &amp; ETS'!AB6</f>
        <v>91.914009320437543</v>
      </c>
      <c r="AC76" s="88">
        <f>'NEW Summary 1990-2018 GHG'!AC6-'NON-ETS &amp; ETS'!AC6</f>
        <v>97.063830925715322</v>
      </c>
      <c r="AD76" s="88">
        <f>'NEW Summary 1990-2018 GHG'!AD6-'NON-ETS &amp; ETS'!AD6</f>
        <v>100.03151788284408</v>
      </c>
      <c r="AE76" s="72"/>
      <c r="AF76" s="28">
        <f t="shared" si="7"/>
        <v>3.0574591264587385E-2</v>
      </c>
    </row>
    <row r="77" spans="1:32" x14ac:dyDescent="0.25">
      <c r="A77" s="77" t="s">
        <v>10</v>
      </c>
      <c r="B77" s="71">
        <f>'NEW Summary 1990-2018 GHG'!B7-'NON-ETS &amp; ETS'!B7</f>
        <v>7523.6648356256719</v>
      </c>
      <c r="C77" s="71">
        <f>'NEW Summary 1990-2018 GHG'!C7-'NON-ETS &amp; ETS'!C7</f>
        <v>7565.9321257083066</v>
      </c>
      <c r="D77" s="71">
        <f>'NEW Summary 1990-2018 GHG'!D7-'NON-ETS &amp; ETS'!D7</f>
        <v>6717.8016581294623</v>
      </c>
      <c r="E77" s="71">
        <f>'NEW Summary 1990-2018 GHG'!E7-'NON-ETS &amp; ETS'!E7</f>
        <v>6667.0106159097604</v>
      </c>
      <c r="F77" s="71">
        <f>'NEW Summary 1990-2018 GHG'!F7-'NON-ETS &amp; ETS'!F7</f>
        <v>6496.5767882634982</v>
      </c>
      <c r="G77" s="71">
        <f>'NEW Summary 1990-2018 GHG'!G7-'NON-ETS &amp; ETS'!G7</f>
        <v>6452.0465782317078</v>
      </c>
      <c r="H77" s="71">
        <f>'NEW Summary 1990-2018 GHG'!H7-'NON-ETS &amp; ETS'!H7</f>
        <v>6576.3213779944026</v>
      </c>
      <c r="I77" s="71">
        <f>'NEW Summary 1990-2018 GHG'!I7-'NON-ETS &amp; ETS'!I7</f>
        <v>6235.9154976268956</v>
      </c>
      <c r="J77" s="71">
        <f>'NEW Summary 1990-2018 GHG'!J7-'NON-ETS &amp; ETS'!J7</f>
        <v>6744.7458716510537</v>
      </c>
      <c r="K77" s="71">
        <f>'NEW Summary 1990-2018 GHG'!K7-'NON-ETS &amp; ETS'!K7</f>
        <v>6377.8773312741932</v>
      </c>
      <c r="L77" s="71">
        <f>'NEW Summary 1990-2018 GHG'!L7-'NON-ETS &amp; ETS'!L7</f>
        <v>6462.6033188676402</v>
      </c>
      <c r="M77" s="71">
        <f>'NEW Summary 1990-2018 GHG'!M7-'NON-ETS &amp; ETS'!M7</f>
        <v>6732.2923557237582</v>
      </c>
      <c r="N77" s="71">
        <f>'NEW Summary 1990-2018 GHG'!N7-'NON-ETS &amp; ETS'!N7</f>
        <v>6658.6245970827331</v>
      </c>
      <c r="O77" s="71">
        <f>'NEW Summary 1990-2018 GHG'!O7-'NON-ETS &amp; ETS'!O7</f>
        <v>6812.5798281567086</v>
      </c>
      <c r="P77" s="71">
        <f>'NEW Summary 1990-2018 GHG'!P7-'NON-ETS &amp; ETS'!P7</f>
        <v>6992.5072618934601</v>
      </c>
      <c r="Q77" s="71">
        <f>'NEW Summary 1990-2018 GHG'!Q7-'NON-ETS &amp; ETS'!Q7</f>
        <v>7259.3331503611416</v>
      </c>
      <c r="R77" s="71">
        <f>'NEW Summary 1990-2018 GHG'!R7-'NON-ETS &amp; ETS'!R7</f>
        <v>7144.1296973537846</v>
      </c>
      <c r="S77" s="71">
        <f>'NEW Summary 1990-2018 GHG'!S7-'NON-ETS &amp; ETS'!S7</f>
        <v>6918.040273026083</v>
      </c>
      <c r="T77" s="71">
        <f>'NEW Summary 1990-2018 GHG'!T7-'NON-ETS &amp; ETS'!T7</f>
        <v>7513.185479644033</v>
      </c>
      <c r="U77" s="71">
        <f>'NEW Summary 1990-2018 GHG'!U7-'NON-ETS &amp; ETS'!U7</f>
        <v>7460.1342689644571</v>
      </c>
      <c r="V77" s="71">
        <f>'NEW Summary 1990-2018 GHG'!V7-'NON-ETS &amp; ETS'!V7</f>
        <v>7797.2324968705179</v>
      </c>
      <c r="W77" s="71">
        <f>'NEW Summary 1990-2018 GHG'!W7-'NON-ETS &amp; ETS'!W7</f>
        <v>6609.7078517571563</v>
      </c>
      <c r="X77" s="71">
        <f>'NEW Summary 1990-2018 GHG'!X7-'NON-ETS &amp; ETS'!X7</f>
        <v>6232.2915009637172</v>
      </c>
      <c r="Y77" s="71">
        <f>'NEW Summary 1990-2018 GHG'!Y7-'NON-ETS &amp; ETS'!Y7</f>
        <v>6395.3767620249009</v>
      </c>
      <c r="Z77" s="71">
        <f>'NEW Summary 1990-2018 GHG'!Z7-'NON-ETS &amp; ETS'!Z7</f>
        <v>5745.5821113099892</v>
      </c>
      <c r="AA77" s="71">
        <f>'NEW Summary 1990-2018 GHG'!AA7-'NON-ETS &amp; ETS'!AA7</f>
        <v>6041.3094552769026</v>
      </c>
      <c r="AB77" s="71">
        <f>'NEW Summary 1990-2018 GHG'!AB7-'NON-ETS &amp; ETS'!AB7</f>
        <v>6046.4814867219093</v>
      </c>
      <c r="AC77" s="71">
        <f>'NEW Summary 1990-2018 GHG'!AC7-'NON-ETS &amp; ETS'!AC7</f>
        <v>5740.9068130334808</v>
      </c>
      <c r="AD77" s="71">
        <f>'NEW Summary 1990-2018 GHG'!AD7-'NON-ETS &amp; ETS'!AD7</f>
        <v>6197.1811918194844</v>
      </c>
      <c r="AE77" s="72"/>
      <c r="AF77" s="79">
        <f t="shared" si="7"/>
        <v>7.9477753889007879E-2</v>
      </c>
    </row>
    <row r="78" spans="1:32" x14ac:dyDescent="0.25">
      <c r="A78" s="77" t="s">
        <v>11</v>
      </c>
      <c r="B78" s="71">
        <f>'NEW Summary 1990-2018 GHG'!B8-'NON-ETS &amp; ETS'!B8</f>
        <v>3961.7501968617189</v>
      </c>
      <c r="C78" s="71">
        <f>'NEW Summary 1990-2018 GHG'!C8-'NON-ETS &amp; ETS'!C8</f>
        <v>4074.4548385498292</v>
      </c>
      <c r="D78" s="71">
        <f>'NEW Summary 1990-2018 GHG'!D8-'NON-ETS &amp; ETS'!D8</f>
        <v>3768.7411502027744</v>
      </c>
      <c r="E78" s="71">
        <f>'NEW Summary 1990-2018 GHG'!E8-'NON-ETS &amp; ETS'!E8</f>
        <v>3986.7186366590836</v>
      </c>
      <c r="F78" s="71">
        <f>'NEW Summary 1990-2018 GHG'!F8-'NON-ETS &amp; ETS'!F8</f>
        <v>4242.6262261403081</v>
      </c>
      <c r="G78" s="71">
        <f>'NEW Summary 1990-2018 GHG'!G8-'NON-ETS &amp; ETS'!G8</f>
        <v>4347.622852378212</v>
      </c>
      <c r="H78" s="71">
        <f>'NEW Summary 1990-2018 GHG'!H8-'NON-ETS &amp; ETS'!H8</f>
        <v>4182.7351599223548</v>
      </c>
      <c r="I78" s="71">
        <f>'NEW Summary 1990-2018 GHG'!I8-'NON-ETS &amp; ETS'!I8</f>
        <v>4550.5507019358802</v>
      </c>
      <c r="J78" s="71">
        <f>'NEW Summary 1990-2018 GHG'!J8-'NON-ETS &amp; ETS'!J8</f>
        <v>4589.6182499874149</v>
      </c>
      <c r="K78" s="71">
        <f>'NEW Summary 1990-2018 GHG'!K8-'NON-ETS &amp; ETS'!K8</f>
        <v>4810.4753948929083</v>
      </c>
      <c r="L78" s="71">
        <f>'NEW Summary 1990-2018 GHG'!L8-'NON-ETS &amp; ETS'!L8</f>
        <v>5642.368991872987</v>
      </c>
      <c r="M78" s="71">
        <f>'NEW Summary 1990-2018 GHG'!M8-'NON-ETS &amp; ETS'!M8</f>
        <v>5599.3853934023145</v>
      </c>
      <c r="N78" s="71">
        <f>'NEW Summary 1990-2018 GHG'!N8-'NON-ETS &amp; ETS'!N8</f>
        <v>5323.0545108400129</v>
      </c>
      <c r="O78" s="71">
        <f>'NEW Summary 1990-2018 GHG'!O8-'NON-ETS &amp; ETS'!O8</f>
        <v>5513.8189089738653</v>
      </c>
      <c r="P78" s="71">
        <f>'NEW Summary 1990-2018 GHG'!P8-'NON-ETS &amp; ETS'!P8</f>
        <v>5694.093389318622</v>
      </c>
      <c r="Q78" s="71">
        <f>'NEW Summary 1990-2018 GHG'!Q8-'NON-ETS &amp; ETS'!Q8</f>
        <v>1828.3399917147362</v>
      </c>
      <c r="R78" s="71">
        <f>'NEW Summary 1990-2018 GHG'!R8-'NON-ETS &amp; ETS'!R8</f>
        <v>1641.1816221459603</v>
      </c>
      <c r="S78" s="71">
        <f>'NEW Summary 1990-2018 GHG'!S8-'NON-ETS &amp; ETS'!S8</f>
        <v>1666.7238650719964</v>
      </c>
      <c r="T78" s="71">
        <f>'NEW Summary 1990-2018 GHG'!T8-'NON-ETS &amp; ETS'!T8</f>
        <v>2146.9411361782441</v>
      </c>
      <c r="U78" s="71">
        <f>'NEW Summary 1990-2018 GHG'!U8-'NON-ETS &amp; ETS'!U8</f>
        <v>1770.4079919516339</v>
      </c>
      <c r="V78" s="71">
        <f>'NEW Summary 1990-2018 GHG'!V8-'NON-ETS &amp; ETS'!V8</f>
        <v>1689.8818522759598</v>
      </c>
      <c r="W78" s="71">
        <f>'NEW Summary 1990-2018 GHG'!W8-'NON-ETS &amp; ETS'!W8</f>
        <v>1413.3626411004111</v>
      </c>
      <c r="X78" s="71">
        <f>'NEW Summary 1990-2018 GHG'!X8-'NON-ETS &amp; ETS'!X8</f>
        <v>1350.3384205415837</v>
      </c>
      <c r="Y78" s="71">
        <f>'NEW Summary 1990-2018 GHG'!Y8-'NON-ETS &amp; ETS'!Y8</f>
        <v>1087.6870566392427</v>
      </c>
      <c r="Z78" s="71">
        <f>'NEW Summary 1990-2018 GHG'!Z8-'NON-ETS &amp; ETS'!Z8</f>
        <v>1015.7292077543193</v>
      </c>
      <c r="AA78" s="71">
        <f>'NEW Summary 1990-2018 GHG'!AA8-'NON-ETS &amp; ETS'!AA8</f>
        <v>1088.080366206987</v>
      </c>
      <c r="AB78" s="71">
        <f>'NEW Summary 1990-2018 GHG'!AB8-'NON-ETS &amp; ETS'!AB8</f>
        <v>1121.2729742526412</v>
      </c>
      <c r="AC78" s="71">
        <f>'NEW Summary 1990-2018 GHG'!AC8-'NON-ETS &amp; ETS'!AC8</f>
        <v>1102.748342464467</v>
      </c>
      <c r="AD78" s="71">
        <f>'NEW Summary 1990-2018 GHG'!AD8-'NON-ETS &amp; ETS'!AD8</f>
        <v>1216.5929740126658</v>
      </c>
      <c r="AE78" s="72"/>
      <c r="AF78" s="79">
        <f t="shared" si="7"/>
        <v>0.10323718219677769</v>
      </c>
    </row>
    <row r="79" spans="1:32" x14ac:dyDescent="0.25">
      <c r="A79" s="77" t="s">
        <v>12</v>
      </c>
      <c r="B79" s="71">
        <f>'NEW Summary 1990-2018 GHG'!B9-'NON-ETS &amp; ETS'!B9</f>
        <v>1083.4878236245095</v>
      </c>
      <c r="C79" s="71">
        <f>'NEW Summary 1990-2018 GHG'!C9-'NON-ETS &amp; ETS'!C9</f>
        <v>1129.6376483176955</v>
      </c>
      <c r="D79" s="71">
        <f>'NEW Summary 1990-2018 GHG'!D9-'NON-ETS &amp; ETS'!D9</f>
        <v>1153.5350608597694</v>
      </c>
      <c r="E79" s="71">
        <f>'NEW Summary 1990-2018 GHG'!E9-'NON-ETS &amp; ETS'!E9</f>
        <v>1168.7095712440639</v>
      </c>
      <c r="F79" s="71">
        <f>'NEW Summary 1990-2018 GHG'!F9-'NON-ETS &amp; ETS'!F9</f>
        <v>1321.2488699890087</v>
      </c>
      <c r="G79" s="71">
        <f>'NEW Summary 1990-2018 GHG'!G9-'NON-ETS &amp; ETS'!G9</f>
        <v>1165.5673725686975</v>
      </c>
      <c r="H79" s="71">
        <f>'NEW Summary 1990-2018 GHG'!H9-'NON-ETS &amp; ETS'!H9</f>
        <v>1224.7163820180565</v>
      </c>
      <c r="I79" s="71">
        <f>'NEW Summary 1990-2018 GHG'!I9-'NON-ETS &amp; ETS'!I9</f>
        <v>1285.306088900295</v>
      </c>
      <c r="J79" s="71">
        <f>'NEW Summary 1990-2018 GHG'!J9-'NON-ETS &amp; ETS'!J9</f>
        <v>1279.1428187245428</v>
      </c>
      <c r="K79" s="71">
        <f>'NEW Summary 1990-2018 GHG'!K9-'NON-ETS &amp; ETS'!K9</f>
        <v>1368.1989122651721</v>
      </c>
      <c r="L79" s="71">
        <f>'NEW Summary 1990-2018 GHG'!L9-'NON-ETS &amp; ETS'!L9</f>
        <v>1374.7076596018314</v>
      </c>
      <c r="M79" s="71">
        <f>'NEW Summary 1990-2018 GHG'!M9-'NON-ETS &amp; ETS'!M9</f>
        <v>1402.5463549894228</v>
      </c>
      <c r="N79" s="71">
        <f>'NEW Summary 1990-2018 GHG'!N9-'NON-ETS &amp; ETS'!N9</f>
        <v>1382.5902617085703</v>
      </c>
      <c r="O79" s="71">
        <f>'NEW Summary 1990-2018 GHG'!O9-'NON-ETS &amp; ETS'!O9</f>
        <v>1468.7733456269132</v>
      </c>
      <c r="P79" s="71">
        <f>'NEW Summary 1990-2018 GHG'!P9-'NON-ETS &amp; ETS'!P9</f>
        <v>1349.2594847920457</v>
      </c>
      <c r="Q79" s="71">
        <f>'NEW Summary 1990-2018 GHG'!Q9-'NON-ETS &amp; ETS'!Q9</f>
        <v>1410.6862184996533</v>
      </c>
      <c r="R79" s="71">
        <f>'NEW Summary 1990-2018 GHG'!R9-'NON-ETS &amp; ETS'!R9</f>
        <v>1316.1534502878144</v>
      </c>
      <c r="S79" s="71">
        <f>'NEW Summary 1990-2018 GHG'!S9-'NON-ETS &amp; ETS'!S9</f>
        <v>1343.8391174573344</v>
      </c>
      <c r="T79" s="71">
        <f>'NEW Summary 1990-2018 GHG'!T9-'NON-ETS &amp; ETS'!T9</f>
        <v>1514.4515164187671</v>
      </c>
      <c r="U79" s="71">
        <f>'NEW Summary 1990-2018 GHG'!U9-'NON-ETS &amp; ETS'!U9</f>
        <v>1263.1157133772406</v>
      </c>
      <c r="V79" s="71">
        <f>'NEW Summary 1990-2018 GHG'!V9-'NON-ETS &amp; ETS'!V9</f>
        <v>1261.981837771425</v>
      </c>
      <c r="W79" s="71">
        <f>'NEW Summary 1990-2018 GHG'!W9-'NON-ETS &amp; ETS'!W9</f>
        <v>1163.7996536012593</v>
      </c>
      <c r="X79" s="71">
        <f>'NEW Summary 1990-2018 GHG'!X9-'NON-ETS &amp; ETS'!X9</f>
        <v>1151.0109377958368</v>
      </c>
      <c r="Y79" s="71">
        <f>'NEW Summary 1990-2018 GHG'!Y9-'NON-ETS &amp; ETS'!Y9</f>
        <v>1034.870168689836</v>
      </c>
      <c r="Z79" s="71">
        <f>'NEW Summary 1990-2018 GHG'!Z9-'NON-ETS &amp; ETS'!Z9</f>
        <v>930.37590204681226</v>
      </c>
      <c r="AA79" s="71">
        <f>'NEW Summary 1990-2018 GHG'!AA9-'NON-ETS &amp; ETS'!AA9</f>
        <v>941.83122325319528</v>
      </c>
      <c r="AB79" s="71">
        <f>'NEW Summary 1990-2018 GHG'!AB9-'NON-ETS &amp; ETS'!AB9</f>
        <v>976.45979167041162</v>
      </c>
      <c r="AC79" s="71">
        <f>'NEW Summary 1990-2018 GHG'!AC9-'NON-ETS &amp; ETS'!AC9</f>
        <v>1041.5957187776792</v>
      </c>
      <c r="AD79" s="71">
        <f>'NEW Summary 1990-2018 GHG'!AD9-'NON-ETS &amp; ETS'!AD9</f>
        <v>1078.3115639347852</v>
      </c>
      <c r="AE79" s="72"/>
      <c r="AF79" s="79">
        <f t="shared" si="7"/>
        <v>3.5249612200972176E-2</v>
      </c>
    </row>
    <row r="80" spans="1:32" x14ac:dyDescent="0.25">
      <c r="A80" s="77" t="s">
        <v>13</v>
      </c>
      <c r="B80" s="71">
        <f>'NEW Summary 1990-2018 GHG'!B10-'NON-ETS &amp; ETS'!B10</f>
        <v>1160.6547857137414</v>
      </c>
      <c r="C80" s="71">
        <f>'NEW Summary 1990-2018 GHG'!C10-'NON-ETS &amp; ETS'!C10</f>
        <v>1144.5789777818236</v>
      </c>
      <c r="D80" s="71">
        <f>'NEW Summary 1990-2018 GHG'!D10-'NON-ETS &amp; ETS'!D10</f>
        <v>1062.5422076599893</v>
      </c>
      <c r="E80" s="71">
        <f>'NEW Summary 1990-2018 GHG'!E10-'NON-ETS &amp; ETS'!E10</f>
        <v>1046.8758121630408</v>
      </c>
      <c r="F80" s="71">
        <f>'NEW Summary 1990-2018 GHG'!F10-'NON-ETS &amp; ETS'!F10</f>
        <v>1079.2784230682903</v>
      </c>
      <c r="G80" s="71">
        <f>'NEW Summary 1990-2018 GHG'!G10-'NON-ETS &amp; ETS'!G10</f>
        <v>936.34092293666049</v>
      </c>
      <c r="H80" s="71">
        <f>'NEW Summary 1990-2018 GHG'!H10-'NON-ETS &amp; ETS'!H10</f>
        <v>979.84104089544371</v>
      </c>
      <c r="I80" s="71">
        <f>'NEW Summary 1990-2018 GHG'!I10-'NON-ETS &amp; ETS'!I10</f>
        <v>955.36699614717122</v>
      </c>
      <c r="J80" s="71">
        <f>'NEW Summary 1990-2018 GHG'!J10-'NON-ETS &amp; ETS'!J10</f>
        <v>906.14326535572923</v>
      </c>
      <c r="K80" s="71">
        <f>'NEW Summary 1990-2018 GHG'!K10-'NON-ETS &amp; ETS'!K10</f>
        <v>954.75329655360281</v>
      </c>
      <c r="L80" s="71">
        <f>'NEW Summary 1990-2018 GHG'!L10-'NON-ETS &amp; ETS'!L10</f>
        <v>989.427223372458</v>
      </c>
      <c r="M80" s="71">
        <f>'NEW Summary 1990-2018 GHG'!M10-'NON-ETS &amp; ETS'!M10</f>
        <v>1019.4580026905459</v>
      </c>
      <c r="N80" s="71">
        <f>'NEW Summary 1990-2018 GHG'!N10-'NON-ETS &amp; ETS'!N10</f>
        <v>981.60676128430805</v>
      </c>
      <c r="O80" s="71">
        <f>'NEW Summary 1990-2018 GHG'!O10-'NON-ETS &amp; ETS'!O10</f>
        <v>963.29821029831294</v>
      </c>
      <c r="P80" s="71">
        <f>'NEW Summary 1990-2018 GHG'!P10-'NON-ETS &amp; ETS'!P10</f>
        <v>871.41891055113115</v>
      </c>
      <c r="Q80" s="71">
        <f>'NEW Summary 1990-2018 GHG'!Q10-'NON-ETS &amp; ETS'!Q10</f>
        <v>952.4372317989255</v>
      </c>
      <c r="R80" s="71">
        <f>'NEW Summary 1990-2018 GHG'!R10-'NON-ETS &amp; ETS'!R10</f>
        <v>912.67078501688445</v>
      </c>
      <c r="S80" s="71">
        <f>'NEW Summary 1990-2018 GHG'!S10-'NON-ETS &amp; ETS'!S10</f>
        <v>958.73182721383375</v>
      </c>
      <c r="T80" s="71">
        <f>'NEW Summary 1990-2018 GHG'!T10-'NON-ETS &amp; ETS'!T10</f>
        <v>1053.0069260684563</v>
      </c>
      <c r="U80" s="71">
        <f>'NEW Summary 1990-2018 GHG'!U10-'NON-ETS &amp; ETS'!U10</f>
        <v>995.63032292653315</v>
      </c>
      <c r="V80" s="71">
        <f>'NEW Summary 1990-2018 GHG'!V10-'NON-ETS &amp; ETS'!V10</f>
        <v>1014.3502017271484</v>
      </c>
      <c r="W80" s="71">
        <f>'NEW Summary 1990-2018 GHG'!W10-'NON-ETS &amp; ETS'!W10</f>
        <v>902.81938452878012</v>
      </c>
      <c r="X80" s="71">
        <f>'NEW Summary 1990-2018 GHG'!X10-'NON-ETS &amp; ETS'!X10</f>
        <v>916.65218129868504</v>
      </c>
      <c r="Y80" s="71">
        <f>'NEW Summary 1990-2018 GHG'!Y10-'NON-ETS &amp; ETS'!Y10</f>
        <v>855.63129859564253</v>
      </c>
      <c r="Z80" s="71">
        <f>'NEW Summary 1990-2018 GHG'!Z10-'NON-ETS &amp; ETS'!Z10</f>
        <v>798.15485298834665</v>
      </c>
      <c r="AA80" s="71">
        <f>'NEW Summary 1990-2018 GHG'!AA10-'NON-ETS &amp; ETS'!AA10</f>
        <v>832.1535441691085</v>
      </c>
      <c r="AB80" s="71">
        <f>'NEW Summary 1990-2018 GHG'!AB10-'NON-ETS &amp; ETS'!AB10</f>
        <v>849.34554275371204</v>
      </c>
      <c r="AC80" s="71">
        <f>'NEW Summary 1990-2018 GHG'!AC10-'NON-ETS &amp; ETS'!AC10</f>
        <v>905.7815564836352</v>
      </c>
      <c r="AD80" s="71">
        <f>'NEW Summary 1990-2018 GHG'!AD10-'NON-ETS &amp; ETS'!AD10</f>
        <v>979.83691763392505</v>
      </c>
      <c r="AE80" s="72"/>
      <c r="AF80" s="79">
        <f t="shared" si="7"/>
        <v>8.1758521820407382E-2</v>
      </c>
    </row>
    <row r="81" spans="1:32" x14ac:dyDescent="0.25">
      <c r="A81" s="77" t="s">
        <v>14</v>
      </c>
      <c r="B81" s="71">
        <f t="shared" ref="B81:AB81" si="8">SUM(B82:B86)</f>
        <v>5146.5335160969971</v>
      </c>
      <c r="C81" s="71">
        <f t="shared" si="8"/>
        <v>5325.592334987663</v>
      </c>
      <c r="D81" s="71">
        <f t="shared" si="8"/>
        <v>5755.6966103135346</v>
      </c>
      <c r="E81" s="71">
        <f t="shared" si="8"/>
        <v>5732.58887628295</v>
      </c>
      <c r="F81" s="71">
        <f t="shared" si="8"/>
        <v>5985.101213192117</v>
      </c>
      <c r="G81" s="71">
        <f t="shared" si="8"/>
        <v>6280.1811055945836</v>
      </c>
      <c r="H81" s="71">
        <f t="shared" si="8"/>
        <v>7332.5259196566367</v>
      </c>
      <c r="I81" s="71">
        <f t="shared" si="8"/>
        <v>7712.8098031865593</v>
      </c>
      <c r="J81" s="71">
        <f t="shared" si="8"/>
        <v>9060.7396891949156</v>
      </c>
      <c r="K81" s="71">
        <f t="shared" si="8"/>
        <v>9754.9605344547927</v>
      </c>
      <c r="L81" s="71">
        <f t="shared" si="8"/>
        <v>10796.669546540576</v>
      </c>
      <c r="M81" s="71">
        <f t="shared" si="8"/>
        <v>11320.328906168208</v>
      </c>
      <c r="N81" s="71">
        <f t="shared" si="8"/>
        <v>11514.788401933201</v>
      </c>
      <c r="O81" s="71">
        <f t="shared" si="8"/>
        <v>11715.782792202277</v>
      </c>
      <c r="P81" s="71">
        <f t="shared" si="8"/>
        <v>12435.224656450946</v>
      </c>
      <c r="Q81" s="71">
        <f t="shared" si="8"/>
        <v>13078.14246990743</v>
      </c>
      <c r="R81" s="71">
        <f t="shared" si="8"/>
        <v>13766.81624665892</v>
      </c>
      <c r="S81" s="71">
        <f t="shared" si="8"/>
        <v>14351.859060806661</v>
      </c>
      <c r="T81" s="71">
        <f t="shared" si="8"/>
        <v>13612.723269209135</v>
      </c>
      <c r="U81" s="71">
        <f t="shared" si="8"/>
        <v>12405.35007336661</v>
      </c>
      <c r="V81" s="71">
        <f t="shared" si="8"/>
        <v>11485.955131130426</v>
      </c>
      <c r="W81" s="71">
        <f t="shared" si="8"/>
        <v>11173.256942443761</v>
      </c>
      <c r="X81" s="71">
        <f t="shared" si="8"/>
        <v>10787.490292732789</v>
      </c>
      <c r="Y81" s="71">
        <f t="shared" si="8"/>
        <v>11007.135589989559</v>
      </c>
      <c r="Z81" s="71">
        <f t="shared" si="8"/>
        <v>11292.750069651138</v>
      </c>
      <c r="AA81" s="71">
        <f t="shared" si="8"/>
        <v>11748.59553815264</v>
      </c>
      <c r="AB81" s="71">
        <f t="shared" si="8"/>
        <v>12197.940684252872</v>
      </c>
      <c r="AC81" s="71">
        <f t="shared" ref="AC81:AD81" si="9">SUM(AC82:AC86)</f>
        <v>11900.26340788941</v>
      </c>
      <c r="AD81" s="71">
        <f t="shared" si="9"/>
        <v>12092.818377225733</v>
      </c>
      <c r="AE81" s="72"/>
      <c r="AF81" s="79">
        <f t="shared" si="7"/>
        <v>1.6180731697809841E-2</v>
      </c>
    </row>
    <row r="82" spans="1:32" outlineLevel="1" x14ac:dyDescent="0.25">
      <c r="A82" s="74" t="s">
        <v>15</v>
      </c>
      <c r="B82" s="88">
        <f>'NEW Summary 1990-2018 GHG'!B12-'NON-ETS &amp; ETS'!B12</f>
        <v>48.400106486222576</v>
      </c>
      <c r="C82" s="88">
        <f>'NEW Summary 1990-2018 GHG'!C12-'NON-ETS &amp; ETS'!C12</f>
        <v>43.890462728732835</v>
      </c>
      <c r="D82" s="88">
        <f>'NEW Summary 1990-2018 GHG'!D12-'NON-ETS &amp; ETS'!D12</f>
        <v>43.505353402501697</v>
      </c>
      <c r="E82" s="88">
        <f>'NEW Summary 1990-2018 GHG'!E12-'NON-ETS &amp; ETS'!E12</f>
        <v>37.422091319771468</v>
      </c>
      <c r="F82" s="88">
        <f>'NEW Summary 1990-2018 GHG'!F12-'NON-ETS &amp; ETS'!F12</f>
        <v>38.894043702560808</v>
      </c>
      <c r="G82" s="88">
        <f>'NEW Summary 1990-2018 GHG'!G12-'NON-ETS &amp; ETS'!G12</f>
        <v>45.734268208919957</v>
      </c>
      <c r="H82" s="88">
        <f>'NEW Summary 1990-2018 GHG'!H12-'NON-ETS &amp; ETS'!H12</f>
        <v>48.936446679882778</v>
      </c>
      <c r="I82" s="88">
        <f>'NEW Summary 1990-2018 GHG'!I12-'NON-ETS &amp; ETS'!I12</f>
        <v>51.411187016316838</v>
      </c>
      <c r="J82" s="88">
        <f>'NEW Summary 1990-2018 GHG'!J12-'NON-ETS &amp; ETS'!J12</f>
        <v>56.835196392367649</v>
      </c>
      <c r="K82" s="88">
        <f>'NEW Summary 1990-2018 GHG'!K12-'NON-ETS &amp; ETS'!K12</f>
        <v>64.36525303110119</v>
      </c>
      <c r="L82" s="88">
        <f>'NEW Summary 1990-2018 GHG'!L12-'NON-ETS &amp; ETS'!L12</f>
        <v>69.643484311968763</v>
      </c>
      <c r="M82" s="88">
        <f>'NEW Summary 1990-2018 GHG'!M12-'NON-ETS &amp; ETS'!M12</f>
        <v>69.19228723427733</v>
      </c>
      <c r="N82" s="88">
        <f>'NEW Summary 1990-2018 GHG'!N12-'NON-ETS &amp; ETS'!N12</f>
        <v>68.575781212525385</v>
      </c>
      <c r="O82" s="88">
        <f>'NEW Summary 1990-2018 GHG'!O12-'NON-ETS &amp; ETS'!O12</f>
        <v>71.175231401416426</v>
      </c>
      <c r="P82" s="88">
        <f>'NEW Summary 1990-2018 GHG'!P12-'NON-ETS &amp; ETS'!P12</f>
        <v>67.929569362526678</v>
      </c>
      <c r="Q82" s="88">
        <f>'NEW Summary 1990-2018 GHG'!Q12-'NON-ETS &amp; ETS'!Q12</f>
        <v>80.207235907855747</v>
      </c>
      <c r="R82" s="88">
        <f>'NEW Summary 1990-2018 GHG'!R12-'NON-ETS &amp; ETS'!R12</f>
        <v>92.038297872635994</v>
      </c>
      <c r="S82" s="88">
        <f>'NEW Summary 1990-2018 GHG'!S12-'NON-ETS &amp; ETS'!S12</f>
        <v>85.020551063372494</v>
      </c>
      <c r="T82" s="88">
        <f>'NEW Summary 1990-2018 GHG'!T12-'NON-ETS &amp; ETS'!T12</f>
        <v>80.52753322756412</v>
      </c>
      <c r="U82" s="88">
        <f>'NEW Summary 1990-2018 GHG'!U12-'NON-ETS &amp; ETS'!U12</f>
        <v>65.618694926951818</v>
      </c>
      <c r="V82" s="88">
        <f>'NEW Summary 1990-2018 GHG'!V12-'NON-ETS &amp; ETS'!V12</f>
        <v>49.510807676865383</v>
      </c>
      <c r="W82" s="88">
        <f>'NEW Summary 1990-2018 GHG'!W12-'NON-ETS &amp; ETS'!W12</f>
        <v>24.652442584170675</v>
      </c>
      <c r="X82" s="88">
        <f>'NEW Summary 1990-2018 GHG'!X12-'NON-ETS &amp; ETS'!X12</f>
        <v>14.990550534278892</v>
      </c>
      <c r="Y82" s="88">
        <f>'NEW Summary 1990-2018 GHG'!Y12-'NON-ETS &amp; ETS'!Y12</f>
        <v>0.13228368386309342</v>
      </c>
      <c r="Z82" s="88">
        <f>'NEW Summary 1990-2018 GHG'!Z12-'NON-ETS &amp; ETS'!Z12</f>
        <v>0.12637443266592996</v>
      </c>
      <c r="AA82" s="88">
        <f>'NEW Summary 1990-2018 GHG'!AA12-'NON-ETS &amp; ETS'!AA12</f>
        <v>0.13370565429494441</v>
      </c>
      <c r="AB82" s="88">
        <f>'NEW Summary 1990-2018 GHG'!AB12-'NON-ETS &amp; ETS'!AB12</f>
        <v>0.14430656589189539</v>
      </c>
      <c r="AC82" s="88">
        <f>'NEW Summary 1990-2018 GHG'!AC12-'NON-ETS &amp; ETS'!AC12</f>
        <v>0.14964747674548917</v>
      </c>
      <c r="AD82" s="88">
        <f>'NEW Summary 1990-2018 GHG'!AD12-'NON-ETS &amp; ETS'!AD12</f>
        <v>0.14443255737118932</v>
      </c>
      <c r="AE82" s="72"/>
      <c r="AF82" s="28">
        <f t="shared" si="7"/>
        <v>-3.4848027428949262E-2</v>
      </c>
    </row>
    <row r="83" spans="1:32" outlineLevel="1" x14ac:dyDescent="0.25">
      <c r="A83" s="74" t="s">
        <v>16</v>
      </c>
      <c r="B83" s="88">
        <f>'NEW Summary 1990-2018 GHG'!B13-'NON-ETS &amp; ETS'!B13</f>
        <v>4789.3801468327483</v>
      </c>
      <c r="C83" s="88">
        <f>'NEW Summary 1990-2018 GHG'!C13-'NON-ETS &amp; ETS'!C13</f>
        <v>4979.6851958572797</v>
      </c>
      <c r="D83" s="88">
        <f>'NEW Summary 1990-2018 GHG'!D13-'NON-ETS &amp; ETS'!D13</f>
        <v>5415.5621643484274</v>
      </c>
      <c r="E83" s="88">
        <f>'NEW Summary 1990-2018 GHG'!E13-'NON-ETS &amp; ETS'!E13</f>
        <v>5408.1833204558952</v>
      </c>
      <c r="F83" s="88">
        <f>'NEW Summary 1990-2018 GHG'!F13-'NON-ETS &amp; ETS'!F13</f>
        <v>5662.1151645062364</v>
      </c>
      <c r="G83" s="88">
        <f>'NEW Summary 1990-2018 GHG'!G13-'NON-ETS &amp; ETS'!G13</f>
        <v>5892.0333494588494</v>
      </c>
      <c r="H83" s="88">
        <f>'NEW Summary 1990-2018 GHG'!H13-'NON-ETS &amp; ETS'!H13</f>
        <v>6896.8226473549394</v>
      </c>
      <c r="I83" s="88">
        <f>'NEW Summary 1990-2018 GHG'!I13-'NON-ETS &amp; ETS'!I13</f>
        <v>7305.8626962687467</v>
      </c>
      <c r="J83" s="88">
        <f>'NEW Summary 1990-2018 GHG'!J13-'NON-ETS &amp; ETS'!J13</f>
        <v>8670.3093833839139</v>
      </c>
      <c r="K83" s="88">
        <f>'NEW Summary 1990-2018 GHG'!K13-'NON-ETS &amp; ETS'!K13</f>
        <v>9322.4249333980024</v>
      </c>
      <c r="L83" s="88">
        <f>'NEW Summary 1990-2018 GHG'!L13-'NON-ETS &amp; ETS'!L13</f>
        <v>10374.071054574983</v>
      </c>
      <c r="M83" s="88">
        <f>'NEW Summary 1990-2018 GHG'!M13-'NON-ETS &amp; ETS'!M13</f>
        <v>10840.626336529649</v>
      </c>
      <c r="N83" s="88">
        <f>'NEW Summary 1990-2018 GHG'!N13-'NON-ETS &amp; ETS'!N13</f>
        <v>11044.283083267343</v>
      </c>
      <c r="O83" s="88">
        <f>'NEW Summary 1990-2018 GHG'!O13-'NON-ETS &amp; ETS'!O13</f>
        <v>11213.922780015919</v>
      </c>
      <c r="P83" s="88">
        <f>'NEW Summary 1990-2018 GHG'!P13-'NON-ETS &amp; ETS'!P13</f>
        <v>11865.632851657636</v>
      </c>
      <c r="Q83" s="88">
        <f>'NEW Summary 1990-2018 GHG'!Q13-'NON-ETS &amp; ETS'!Q13</f>
        <v>12561.855406911813</v>
      </c>
      <c r="R83" s="88">
        <f>'NEW Summary 1990-2018 GHG'!R13-'NON-ETS &amp; ETS'!R13</f>
        <v>13190.8500210533</v>
      </c>
      <c r="S83" s="88">
        <f>'NEW Summary 1990-2018 GHG'!S13-'NON-ETS &amp; ETS'!S13</f>
        <v>13844.727386645507</v>
      </c>
      <c r="T83" s="88">
        <f>'NEW Summary 1990-2018 GHG'!T13-'NON-ETS &amp; ETS'!T13</f>
        <v>13086.62028646314</v>
      </c>
      <c r="U83" s="88">
        <f>'NEW Summary 1990-2018 GHG'!U13-'NON-ETS &amp; ETS'!U13</f>
        <v>11898.574678052677</v>
      </c>
      <c r="V83" s="88">
        <f>'NEW Summary 1990-2018 GHG'!V13-'NON-ETS &amp; ETS'!V13</f>
        <v>10985.637507129171</v>
      </c>
      <c r="W83" s="88">
        <f>'NEW Summary 1990-2018 GHG'!W13-'NON-ETS &amp; ETS'!W13</f>
        <v>10735.948433050811</v>
      </c>
      <c r="X83" s="88">
        <f>'NEW Summary 1990-2018 GHG'!X13-'NON-ETS &amp; ETS'!X13</f>
        <v>10366.195483150454</v>
      </c>
      <c r="Y83" s="88">
        <f>'NEW Summary 1990-2018 GHG'!Y13-'NON-ETS &amp; ETS'!Y13</f>
        <v>10595.660579545292</v>
      </c>
      <c r="Z83" s="88">
        <f>'NEW Summary 1990-2018 GHG'!Z13-'NON-ETS &amp; ETS'!Z13</f>
        <v>10842.854849700883</v>
      </c>
      <c r="AA83" s="88">
        <f>'NEW Summary 1990-2018 GHG'!AA13-'NON-ETS &amp; ETS'!AA13</f>
        <v>11316.805021763214</v>
      </c>
      <c r="AB83" s="88">
        <f>'NEW Summary 1990-2018 GHG'!AB13-'NON-ETS &amp; ETS'!AB13</f>
        <v>11752.119359520444</v>
      </c>
      <c r="AC83" s="88">
        <f>'NEW Summary 1990-2018 GHG'!AC13-'NON-ETS &amp; ETS'!AC13</f>
        <v>11496.33825399721</v>
      </c>
      <c r="AD83" s="88">
        <f>'NEW Summary 1990-2018 GHG'!AD13-'NON-ETS &amp; ETS'!AD13</f>
        <v>11655.858210276556</v>
      </c>
      <c r="AE83" s="72"/>
      <c r="AF83" s="28">
        <f t="shared" si="7"/>
        <v>1.3875718751045079E-2</v>
      </c>
    </row>
    <row r="84" spans="1:32" outlineLevel="1" x14ac:dyDescent="0.25">
      <c r="A84" s="74" t="s">
        <v>17</v>
      </c>
      <c r="B84" s="88">
        <f>'NEW Summary 1990-2018 GHG'!B14-'NON-ETS &amp; ETS'!B14</f>
        <v>148.86637452036004</v>
      </c>
      <c r="C84" s="88">
        <f>'NEW Summary 1990-2018 GHG'!C14-'NON-ETS &amp; ETS'!C14</f>
        <v>144.57874852610999</v>
      </c>
      <c r="D84" s="88">
        <f>'NEW Summary 1990-2018 GHG'!D14-'NON-ETS &amp; ETS'!D14</f>
        <v>129.65781006611999</v>
      </c>
      <c r="E84" s="88">
        <f>'NEW Summary 1990-2018 GHG'!E14-'NON-ETS &amp; ETS'!E14</f>
        <v>142.34918300909999</v>
      </c>
      <c r="F84" s="88">
        <f>'NEW Summary 1990-2018 GHG'!F14-'NON-ETS &amp; ETS'!F14</f>
        <v>134.11694110014</v>
      </c>
      <c r="G84" s="88">
        <f>'NEW Summary 1990-2018 GHG'!G14-'NON-ETS &amp; ETS'!G14</f>
        <v>124.51265887301999</v>
      </c>
      <c r="H84" s="88">
        <f>'NEW Summary 1990-2018 GHG'!H14-'NON-ETS &amp; ETS'!H14</f>
        <v>145.09326364542</v>
      </c>
      <c r="I84" s="88">
        <f>'NEW Summary 1990-2018 GHG'!I14-'NON-ETS &amp; ETS'!I14</f>
        <v>139.94811245232</v>
      </c>
      <c r="J84" s="88">
        <f>'NEW Summary 1990-2018 GHG'!J14-'NON-ETS &amp; ETS'!J14</f>
        <v>144.06423340680001</v>
      </c>
      <c r="K84" s="88">
        <f>'NEW Summary 1990-2018 GHG'!K14-'NON-ETS &amp; ETS'!K14</f>
        <v>138.57607213415997</v>
      </c>
      <c r="L84" s="88">
        <f>'NEW Summary 1990-2018 GHG'!L14-'NON-ETS &amp; ETS'!L14</f>
        <v>137.64994491940203</v>
      </c>
      <c r="M84" s="88">
        <f>'NEW Summary 1990-2018 GHG'!M14-'NON-ETS &amp; ETS'!M14</f>
        <v>150.23841483851999</v>
      </c>
      <c r="N84" s="88">
        <f>'NEW Summary 1990-2018 GHG'!N14-'NON-ETS &amp; ETS'!N14</f>
        <v>131.37286046381999</v>
      </c>
      <c r="O84" s="88">
        <f>'NEW Summary 1990-2018 GHG'!O14-'NON-ETS &amp; ETS'!O14</f>
        <v>145.09326364542</v>
      </c>
      <c r="P84" s="88">
        <f>'NEW Summary 1990-2018 GHG'!P14-'NON-ETS &amp; ETS'!P14</f>
        <v>152.98249547483999</v>
      </c>
      <c r="Q84" s="88">
        <f>'NEW Summary 1990-2018 GHG'!Q14-'NON-ETS &amp; ETS'!Q14</f>
        <v>136.58069370191211</v>
      </c>
      <c r="R84" s="88">
        <f>'NEW Summary 1990-2018 GHG'!R14-'NON-ETS &amp; ETS'!R14</f>
        <v>136.58069370191211</v>
      </c>
      <c r="S84" s="88">
        <f>'NEW Summary 1990-2018 GHG'!S14-'NON-ETS &amp; ETS'!S14</f>
        <v>147.70526624826999</v>
      </c>
      <c r="T84" s="88">
        <f>'NEW Summary 1990-2018 GHG'!T14-'NON-ETS &amp; ETS'!T14</f>
        <v>156.53706619388771</v>
      </c>
      <c r="U84" s="88">
        <f>'NEW Summary 1990-2018 GHG'!U14-'NON-ETS &amp; ETS'!U14</f>
        <v>137.35688328510679</v>
      </c>
      <c r="V84" s="88">
        <f>'NEW Summary 1990-2018 GHG'!V14-'NON-ETS &amp; ETS'!V14</f>
        <v>136.30730117794968</v>
      </c>
      <c r="W84" s="88">
        <f>'NEW Summary 1990-2018 GHG'!W14-'NON-ETS &amp; ETS'!W14</f>
        <v>136.52350642814636</v>
      </c>
      <c r="X84" s="88">
        <f>'NEW Summary 1990-2018 GHG'!X14-'NON-ETS &amp; ETS'!X14</f>
        <v>131.92994006401719</v>
      </c>
      <c r="Y84" s="88">
        <f>'NEW Summary 1990-2018 GHG'!Y14-'NON-ETS &amp; ETS'!Y14</f>
        <v>131.38444200807905</v>
      </c>
      <c r="Z84" s="88">
        <f>'NEW Summary 1990-2018 GHG'!Z14-'NON-ETS &amp; ETS'!Z14</f>
        <v>120.52732143027721</v>
      </c>
      <c r="AA84" s="88">
        <f>'NEW Summary 1990-2018 GHG'!AA14-'NON-ETS &amp; ETS'!AA14</f>
        <v>122.83311312101043</v>
      </c>
      <c r="AB84" s="88">
        <f>'NEW Summary 1990-2018 GHG'!AB14-'NON-ETS &amp; ETS'!AB14</f>
        <v>125.09843312030688</v>
      </c>
      <c r="AC84" s="88">
        <f>'NEW Summary 1990-2018 GHG'!AC14-'NON-ETS &amp; ETS'!AC14</f>
        <v>129.13778925403994</v>
      </c>
      <c r="AD84" s="88">
        <f>'NEW Summary 1990-2018 GHG'!AD14-'NON-ETS &amp; ETS'!AD14</f>
        <v>130.49208530066824</v>
      </c>
      <c r="AE84" s="72"/>
      <c r="AF84" s="28">
        <f t="shared" si="7"/>
        <v>1.0487217215435832E-2</v>
      </c>
    </row>
    <row r="85" spans="1:32" outlineLevel="1" x14ac:dyDescent="0.25">
      <c r="A85" s="74" t="s">
        <v>18</v>
      </c>
      <c r="B85" s="88">
        <f>'NEW Summary 1990-2018 GHG'!B15-'NON-ETS &amp; ETS'!B15</f>
        <v>85.769464065566396</v>
      </c>
      <c r="C85" s="88">
        <f>'NEW Summary 1990-2018 GHG'!C15-'NON-ETS &amp; ETS'!C15</f>
        <v>82.603750985809199</v>
      </c>
      <c r="D85" s="88">
        <f>'NEW Summary 1990-2018 GHG'!D15-'NON-ETS &amp; ETS'!D15</f>
        <v>92.143063212526812</v>
      </c>
      <c r="E85" s="88">
        <f>'NEW Summary 1990-2018 GHG'!E15-'NON-ETS &amp; ETS'!E15</f>
        <v>92.143063212526812</v>
      </c>
      <c r="F85" s="88">
        <f>'NEW Summary 1990-2018 GHG'!F15-'NON-ETS &amp; ETS'!F15</f>
        <v>104.8059155315556</v>
      </c>
      <c r="G85" s="88">
        <f>'NEW Summary 1990-2018 GHG'!G15-'NON-ETS &amp; ETS'!G15</f>
        <v>92.100890225080789</v>
      </c>
      <c r="H85" s="88">
        <f>'NEW Summary 1990-2018 GHG'!H15-'NON-ETS &amp; ETS'!H15</f>
        <v>104.97460748133962</v>
      </c>
      <c r="I85" s="88">
        <f>'NEW Summary 1990-2018 GHG'!I15-'NON-ETS &amp; ETS'!I15</f>
        <v>108.14032056109679</v>
      </c>
      <c r="J85" s="88">
        <f>'NEW Summary 1990-2018 GHG'!J15-'NON-ETS &amp; ETS'!J15</f>
        <v>117.7639787627064</v>
      </c>
      <c r="K85" s="88">
        <f>'NEW Summary 1990-2018 GHG'!K15-'NON-ETS &amp; ETS'!K15</f>
        <v>130.5533500440732</v>
      </c>
      <c r="L85" s="88">
        <f>'NEW Summary 1990-2018 GHG'!L15-'NON-ETS &amp; ETS'!L15</f>
        <v>152.65299152182217</v>
      </c>
      <c r="M85" s="88">
        <f>'NEW Summary 1990-2018 GHG'!M15-'NON-ETS &amp; ETS'!M15</f>
        <v>152.59264144127079</v>
      </c>
      <c r="N85" s="88">
        <f>'NEW Summary 1990-2018 GHG'!N15-'NON-ETS &amp; ETS'!N15</f>
        <v>162.02943059999097</v>
      </c>
      <c r="O85" s="88">
        <f>'NEW Summary 1990-2018 GHG'!O15-'NON-ETS &amp; ETS'!O15</f>
        <v>174.63193283846834</v>
      </c>
      <c r="P85" s="88">
        <f>'NEW Summary 1990-2018 GHG'!P15-'NON-ETS &amp; ETS'!P15</f>
        <v>227.11502081976138</v>
      </c>
      <c r="Q85" s="88">
        <f>'NEW Summary 1990-2018 GHG'!Q15-'NON-ETS &amp; ETS'!Q15</f>
        <v>211.19096114772944</v>
      </c>
      <c r="R85" s="88">
        <f>'NEW Summary 1990-2018 GHG'!R15-'NON-ETS &amp; ETS'!R15</f>
        <v>250.12938149372886</v>
      </c>
      <c r="S85" s="88">
        <f>'NEW Summary 1990-2018 GHG'!S15-'NON-ETS &amp; ETS'!S15</f>
        <v>197.52859629053373</v>
      </c>
      <c r="T85" s="88">
        <f>'NEW Summary 1990-2018 GHG'!T15-'NON-ETS &amp; ETS'!T15</f>
        <v>204.73483947416227</v>
      </c>
      <c r="U85" s="88">
        <f>'NEW Summary 1990-2018 GHG'!U15-'NON-ETS &amp; ETS'!U15</f>
        <v>199.52148308613846</v>
      </c>
      <c r="V85" s="88">
        <f>'NEW Summary 1990-2018 GHG'!V15-'NON-ETS &amp; ETS'!V15</f>
        <v>200.1179461732057</v>
      </c>
      <c r="W85" s="88">
        <f>'NEW Summary 1990-2018 GHG'!W15-'NON-ETS &amp; ETS'!W15</f>
        <v>173.7293136834902</v>
      </c>
      <c r="X85" s="88">
        <f>'NEW Summary 1990-2018 GHG'!X15-'NON-ETS &amp; ETS'!X15</f>
        <v>183.59719763026533</v>
      </c>
      <c r="Y85" s="88">
        <f>'NEW Summary 1990-2018 GHG'!Y15-'NON-ETS &amp; ETS'!Y15</f>
        <v>179.58536753529575</v>
      </c>
      <c r="Z85" s="88">
        <f>'NEW Summary 1990-2018 GHG'!Z15-'NON-ETS &amp; ETS'!Z15</f>
        <v>224.81245213777882</v>
      </c>
      <c r="AA85" s="88">
        <f>'NEW Summary 1990-2018 GHG'!AA15-'NON-ETS &amp; ETS'!AA15</f>
        <v>221.73465518067172</v>
      </c>
      <c r="AB85" s="88">
        <f>'NEW Summary 1990-2018 GHG'!AB15-'NON-ETS &amp; ETS'!AB15</f>
        <v>266.45871798797521</v>
      </c>
      <c r="AC85" s="88">
        <f>'NEW Summary 1990-2018 GHG'!AC15-'NON-ETS &amp; ETS'!AC15</f>
        <v>235.2825977256233</v>
      </c>
      <c r="AD85" s="88">
        <f>'NEW Summary 1990-2018 GHG'!AD15-'NON-ETS &amp; ETS'!AD15</f>
        <v>260.2336301322706</v>
      </c>
      <c r="AE85" s="72"/>
      <c r="AF85" s="28">
        <f t="shared" si="7"/>
        <v>0.10604707975786695</v>
      </c>
    </row>
    <row r="86" spans="1:32" outlineLevel="1" x14ac:dyDescent="0.25">
      <c r="A86" s="74" t="s">
        <v>19</v>
      </c>
      <c r="B86" s="88">
        <f>'NEW Summary 1990-2018 GHG'!B16-'NON-ETS &amp; ETS'!B16</f>
        <v>74.117424192099747</v>
      </c>
      <c r="C86" s="88">
        <f>'NEW Summary 1990-2018 GHG'!C16-'NON-ETS &amp; ETS'!C16</f>
        <v>74.834176889731324</v>
      </c>
      <c r="D86" s="88">
        <f>'NEW Summary 1990-2018 GHG'!D16-'NON-ETS &amp; ETS'!D16</f>
        <v>74.828219283958873</v>
      </c>
      <c r="E86" s="88">
        <f>'NEW Summary 1990-2018 GHG'!E16-'NON-ETS &amp; ETS'!E16</f>
        <v>52.491218285657382</v>
      </c>
      <c r="F86" s="88">
        <f>'NEW Summary 1990-2018 GHG'!F16-'NON-ETS &amp; ETS'!F16</f>
        <v>45.169148351623086</v>
      </c>
      <c r="G86" s="88">
        <f>'NEW Summary 1990-2018 GHG'!G16-'NON-ETS &amp; ETS'!G16</f>
        <v>125.79993882871393</v>
      </c>
      <c r="H86" s="88">
        <f>'NEW Summary 1990-2018 GHG'!H16-'NON-ETS &amp; ETS'!H16</f>
        <v>136.6989544950554</v>
      </c>
      <c r="I86" s="88">
        <f>'NEW Summary 1990-2018 GHG'!I16-'NON-ETS &amp; ETS'!I16</f>
        <v>107.44748688807842</v>
      </c>
      <c r="J86" s="88">
        <f>'NEW Summary 1990-2018 GHG'!J16-'NON-ETS &amp; ETS'!J16</f>
        <v>71.76689724912778</v>
      </c>
      <c r="K86" s="88">
        <f>'NEW Summary 1990-2018 GHG'!K16-'NON-ETS &amp; ETS'!K16</f>
        <v>99.040925847457274</v>
      </c>
      <c r="L86" s="88">
        <f>'NEW Summary 1990-2018 GHG'!L16-'NON-ETS &amp; ETS'!L16</f>
        <v>62.652071212400642</v>
      </c>
      <c r="M86" s="88">
        <f>'NEW Summary 1990-2018 GHG'!M16-'NON-ETS &amp; ETS'!M16</f>
        <v>107.67922612449065</v>
      </c>
      <c r="N86" s="88">
        <f>'NEW Summary 1990-2018 GHG'!N16-'NON-ETS &amp; ETS'!N16</f>
        <v>108.52724638952344</v>
      </c>
      <c r="O86" s="88">
        <f>'NEW Summary 1990-2018 GHG'!O16-'NON-ETS &amp; ETS'!O16</f>
        <v>110.95958430105297</v>
      </c>
      <c r="P86" s="88">
        <f>'NEW Summary 1990-2018 GHG'!P16-'NON-ETS &amp; ETS'!P16</f>
        <v>121.56471913618135</v>
      </c>
      <c r="Q86" s="88">
        <f>'NEW Summary 1990-2018 GHG'!Q16-'NON-ETS &amp; ETS'!Q16</f>
        <v>88.308172238121358</v>
      </c>
      <c r="R86" s="88">
        <f>'NEW Summary 1990-2018 GHG'!R16-'NON-ETS &amp; ETS'!R16</f>
        <v>97.217852537344484</v>
      </c>
      <c r="S86" s="88">
        <f>'NEW Summary 1990-2018 GHG'!S16-'NON-ETS &amp; ETS'!S16</f>
        <v>76.877260558976843</v>
      </c>
      <c r="T86" s="88">
        <f>'NEW Summary 1990-2018 GHG'!T16-'NON-ETS &amp; ETS'!T16</f>
        <v>84.303543850382908</v>
      </c>
      <c r="U86" s="88">
        <f>'NEW Summary 1990-2018 GHG'!U16-'NON-ETS &amp; ETS'!U16</f>
        <v>104.2783340157352</v>
      </c>
      <c r="V86" s="88">
        <f>'NEW Summary 1990-2018 GHG'!V16-'NON-ETS &amp; ETS'!V16</f>
        <v>114.38156897323471</v>
      </c>
      <c r="W86" s="88">
        <f>'NEW Summary 1990-2018 GHG'!W16-'NON-ETS &amp; ETS'!W16</f>
        <v>102.40324669714155</v>
      </c>
      <c r="X86" s="88">
        <f>'NEW Summary 1990-2018 GHG'!X16-'NON-ETS &amp; ETS'!X16</f>
        <v>90.77712135377412</v>
      </c>
      <c r="Y86" s="88">
        <f>'NEW Summary 1990-2018 GHG'!Y16-'NON-ETS &amp; ETS'!Y16</f>
        <v>100.37291721702897</v>
      </c>
      <c r="Z86" s="88">
        <f>'NEW Summary 1990-2018 GHG'!Z16-'NON-ETS &amp; ETS'!Z16</f>
        <v>104.42907194953052</v>
      </c>
      <c r="AA86" s="88">
        <f>'NEW Summary 1990-2018 GHG'!AA16-'NON-ETS &amp; ETS'!AA16</f>
        <v>87.089042433450018</v>
      </c>
      <c r="AB86" s="88">
        <f>'NEW Summary 1990-2018 GHG'!AB16-'NON-ETS &amp; ETS'!AB16</f>
        <v>54.119867058254869</v>
      </c>
      <c r="AC86" s="88">
        <f>'NEW Summary 1990-2018 GHG'!AC16-'NON-ETS &amp; ETS'!AC16</f>
        <v>39.355119435789817</v>
      </c>
      <c r="AD86" s="88">
        <f>'NEW Summary 1990-2018 GHG'!AD16-'NON-ETS &amp; ETS'!AD16</f>
        <v>46.090018958866892</v>
      </c>
      <c r="AE86" s="72"/>
      <c r="AF86" s="28">
        <f t="shared" si="7"/>
        <v>0.17113147208371349</v>
      </c>
    </row>
    <row r="87" spans="1:32" x14ac:dyDescent="0.25">
      <c r="A87" s="77" t="s">
        <v>20</v>
      </c>
      <c r="B87" s="71">
        <f t="shared" ref="B87:AB87" si="10">SUM(B88:B92)</f>
        <v>3274.5701902448959</v>
      </c>
      <c r="C87" s="71">
        <f t="shared" si="10"/>
        <v>2961.9136633712956</v>
      </c>
      <c r="D87" s="71">
        <f t="shared" si="10"/>
        <v>2873.5340583859729</v>
      </c>
      <c r="E87" s="71">
        <f t="shared" si="10"/>
        <v>2838.991702207074</v>
      </c>
      <c r="F87" s="71">
        <f t="shared" si="10"/>
        <v>3077.3126217103299</v>
      </c>
      <c r="G87" s="71">
        <f t="shared" si="10"/>
        <v>2990.9468673509941</v>
      </c>
      <c r="H87" s="71">
        <f t="shared" si="10"/>
        <v>3073.1092293630454</v>
      </c>
      <c r="I87" s="71">
        <f t="shared" si="10"/>
        <v>3402.7069580668403</v>
      </c>
      <c r="J87" s="71">
        <f t="shared" si="10"/>
        <v>3292.6865253819628</v>
      </c>
      <c r="K87" s="71">
        <f t="shared" si="10"/>
        <v>3242.2337041272081</v>
      </c>
      <c r="L87" s="71">
        <f t="shared" si="10"/>
        <v>3789.5008896930567</v>
      </c>
      <c r="M87" s="71">
        <f t="shared" si="10"/>
        <v>3821.7860490602825</v>
      </c>
      <c r="N87" s="71">
        <f t="shared" si="10"/>
        <v>3303.4710366702934</v>
      </c>
      <c r="O87" s="71">
        <f t="shared" si="10"/>
        <v>2496.6623685794507</v>
      </c>
      <c r="P87" s="71">
        <f t="shared" si="10"/>
        <v>2668.2458739727804</v>
      </c>
      <c r="Q87" s="71">
        <f t="shared" si="10"/>
        <v>211.89704697901499</v>
      </c>
      <c r="R87" s="71">
        <f t="shared" si="10"/>
        <v>172.2465413502992</v>
      </c>
      <c r="S87" s="71">
        <f t="shared" si="10"/>
        <v>186.91943081206998</v>
      </c>
      <c r="T87" s="71">
        <f t="shared" si="10"/>
        <v>170.65733968304119</v>
      </c>
      <c r="U87" s="71">
        <f t="shared" si="10"/>
        <v>172.121759701576</v>
      </c>
      <c r="V87" s="71">
        <f t="shared" si="10"/>
        <v>164.84201851099397</v>
      </c>
      <c r="W87" s="71">
        <f t="shared" si="10"/>
        <v>166.53338381930041</v>
      </c>
      <c r="X87" s="71">
        <f t="shared" si="10"/>
        <v>168.27611726377771</v>
      </c>
      <c r="Y87" s="71">
        <f t="shared" si="10"/>
        <v>176.03936569221435</v>
      </c>
      <c r="Z87" s="71">
        <f t="shared" si="10"/>
        <v>169.69343784092936</v>
      </c>
      <c r="AA87" s="71">
        <f t="shared" si="10"/>
        <v>176.95822444681551</v>
      </c>
      <c r="AB87" s="71">
        <f t="shared" si="10"/>
        <v>181.21773302007728</v>
      </c>
      <c r="AC87" s="71">
        <f t="shared" ref="AC87:AD87" si="11">SUM(AC88:AC92)</f>
        <v>229.80490601007426</v>
      </c>
      <c r="AD87" s="71">
        <f t="shared" si="11"/>
        <v>221.38210944370616</v>
      </c>
      <c r="AE87" s="72"/>
      <c r="AF87" s="79">
        <f t="shared" si="7"/>
        <v>-3.6651944088603859E-2</v>
      </c>
    </row>
    <row r="88" spans="1:32" outlineLevel="1" x14ac:dyDescent="0.25">
      <c r="A88" s="74" t="s">
        <v>21</v>
      </c>
      <c r="B88" s="88">
        <f>'NEW Summary 1990-2018 GHG'!B18-'NON-ETS &amp; ETS'!B18</f>
        <v>1116.7254085014333</v>
      </c>
      <c r="C88" s="88">
        <f>'NEW Summary 1990-2018 GHG'!C18-'NON-ETS &amp; ETS'!C18</f>
        <v>992.38939661731536</v>
      </c>
      <c r="D88" s="88">
        <f>'NEW Summary 1990-2018 GHG'!D18-'NON-ETS &amp; ETS'!D18</f>
        <v>932.96808506651939</v>
      </c>
      <c r="E88" s="88">
        <f>'NEW Summary 1990-2018 GHG'!E18-'NON-ETS &amp; ETS'!E18</f>
        <v>951.12593750870883</v>
      </c>
      <c r="F88" s="88">
        <f>'NEW Summary 1990-2018 GHG'!F18-'NON-ETS &amp; ETS'!F18</f>
        <v>1081.7022655246876</v>
      </c>
      <c r="G88" s="88">
        <f>'NEW Summary 1990-2018 GHG'!G18-'NON-ETS &amp; ETS'!G18</f>
        <v>1084.1810327260134</v>
      </c>
      <c r="H88" s="88">
        <f>'NEW Summary 1990-2018 GHG'!H18-'NON-ETS &amp; ETS'!H18</f>
        <v>1198.3870831754853</v>
      </c>
      <c r="I88" s="88">
        <f>'NEW Summary 1990-2018 GHG'!I18-'NON-ETS &amp; ETS'!I18</f>
        <v>1384.9248481927566</v>
      </c>
      <c r="J88" s="88">
        <f>'NEW Summary 1990-2018 GHG'!J18-'NON-ETS &amp; ETS'!J18</f>
        <v>1288.1260716317763</v>
      </c>
      <c r="K88" s="88">
        <f>'NEW Summary 1990-2018 GHG'!K18-'NON-ETS &amp; ETS'!K18</f>
        <v>1353.709634567598</v>
      </c>
      <c r="L88" s="88">
        <f>'NEW Summary 1990-2018 GHG'!L18-'NON-ETS &amp; ETS'!L18</f>
        <v>1908.7841314126661</v>
      </c>
      <c r="M88" s="88">
        <f>'NEW Summary 1990-2018 GHG'!M18-'NON-ETS &amp; ETS'!M18</f>
        <v>2061.4371933464076</v>
      </c>
      <c r="N88" s="88">
        <f>'NEW Summary 1990-2018 GHG'!N18-'NON-ETS &amp; ETS'!N18</f>
        <v>2063.3791229426015</v>
      </c>
      <c r="O88" s="88">
        <f>'NEW Summary 1990-2018 GHG'!O18-'NON-ETS &amp; ETS'!O18</f>
        <v>2342.3181160836975</v>
      </c>
      <c r="P88" s="88">
        <f>'NEW Summary 1990-2018 GHG'!P18-'NON-ETS &amp; ETS'!P18</f>
        <v>2507.0626593013171</v>
      </c>
      <c r="Q88" s="88">
        <f>'NEW Summary 1990-2018 GHG'!Q18-'NON-ETS &amp; ETS'!Q18</f>
        <v>0</v>
      </c>
      <c r="R88" s="88">
        <f>'NEW Summary 1990-2018 GHG'!R18-'NON-ETS &amp; ETS'!R18</f>
        <v>0</v>
      </c>
      <c r="S88" s="88">
        <f>'NEW Summary 1990-2018 GHG'!S18-'NON-ETS &amp; ETS'!S18</f>
        <v>0</v>
      </c>
      <c r="T88" s="88">
        <f>'NEW Summary 1990-2018 GHG'!T18-'NON-ETS &amp; ETS'!T18</f>
        <v>0</v>
      </c>
      <c r="U88" s="88">
        <f>'NEW Summary 1990-2018 GHG'!U18-'NON-ETS &amp; ETS'!U18</f>
        <v>0</v>
      </c>
      <c r="V88" s="88">
        <f>'NEW Summary 1990-2018 GHG'!V18-'NON-ETS &amp; ETS'!V18</f>
        <v>0</v>
      </c>
      <c r="W88" s="88">
        <f>'NEW Summary 1990-2018 GHG'!W18-'NON-ETS &amp; ETS'!W18</f>
        <v>0</v>
      </c>
      <c r="X88" s="88">
        <f>'NEW Summary 1990-2018 GHG'!X18-'NON-ETS &amp; ETS'!X18</f>
        <v>0</v>
      </c>
      <c r="Y88" s="88">
        <f>'NEW Summary 1990-2018 GHG'!Y18-'NON-ETS &amp; ETS'!Y18</f>
        <v>0</v>
      </c>
      <c r="Z88" s="88">
        <f>'NEW Summary 1990-2018 GHG'!Z18-'NON-ETS &amp; ETS'!Z18</f>
        <v>0</v>
      </c>
      <c r="AA88" s="88">
        <f>'NEW Summary 1990-2018 GHG'!AA18-'NON-ETS &amp; ETS'!AA18</f>
        <v>0</v>
      </c>
      <c r="AB88" s="88">
        <f>'NEW Summary 1990-2018 GHG'!AB18-'NON-ETS &amp; ETS'!AB18</f>
        <v>0</v>
      </c>
      <c r="AC88" s="88">
        <f>'NEW Summary 1990-2018 GHG'!AC18-'NON-ETS &amp; ETS'!AC18</f>
        <v>0</v>
      </c>
      <c r="AD88" s="88">
        <f>'NEW Summary 1990-2018 GHG'!AD18-'NON-ETS &amp; ETS'!AD18</f>
        <v>0</v>
      </c>
      <c r="AE88" s="72"/>
      <c r="AF88" s="28"/>
    </row>
    <row r="89" spans="1:32" outlineLevel="1" x14ac:dyDescent="0.25">
      <c r="A89" s="74" t="s">
        <v>22</v>
      </c>
      <c r="B89" s="88">
        <f>'NEW Summary 1990-2018 GHG'!B19-'NON-ETS &amp; ETS'!B19</f>
        <v>1985.5534978391947</v>
      </c>
      <c r="C89" s="88">
        <f>'NEW Summary 1990-2018 GHG'!C19-'NON-ETS &amp; ETS'!C19</f>
        <v>1811.3149009289532</v>
      </c>
      <c r="D89" s="88">
        <f>'NEW Summary 1990-2018 GHG'!D19-'NON-ETS &amp; ETS'!D19</f>
        <v>1784.5598679642192</v>
      </c>
      <c r="E89" s="88">
        <f>'NEW Summary 1990-2018 GHG'!E19-'NON-ETS &amp; ETS'!E19</f>
        <v>1727.1851861620685</v>
      </c>
      <c r="F89" s="88">
        <f>'NEW Summary 1990-2018 GHG'!F19-'NON-ETS &amp; ETS'!F19</f>
        <v>1837.6240166776079</v>
      </c>
      <c r="G89" s="88">
        <f>'NEW Summary 1990-2018 GHG'!G19-'NON-ETS &amp; ETS'!G19</f>
        <v>1754.435682700223</v>
      </c>
      <c r="H89" s="88">
        <f>'NEW Summary 1990-2018 GHG'!H19-'NON-ETS &amp; ETS'!H19</f>
        <v>1703.8488518539398</v>
      </c>
      <c r="I89" s="88">
        <f>'NEW Summary 1990-2018 GHG'!I19-'NON-ETS &amp; ETS'!I19</f>
        <v>1854.1229536725268</v>
      </c>
      <c r="J89" s="88">
        <f>'NEW Summary 1990-2018 GHG'!J19-'NON-ETS &amp; ETS'!J19</f>
        <v>1839.8040564006601</v>
      </c>
      <c r="K89" s="88">
        <f>'NEW Summary 1990-2018 GHG'!K19-'NON-ETS &amp; ETS'!K19</f>
        <v>1723.8160338628056</v>
      </c>
      <c r="L89" s="88">
        <f>'NEW Summary 1990-2018 GHG'!L19-'NON-ETS &amp; ETS'!L19</f>
        <v>1663.2983634614227</v>
      </c>
      <c r="M89" s="88">
        <f>'NEW Summary 1990-2018 GHG'!M19-'NON-ETS &amp; ETS'!M19</f>
        <v>1602.9141868890472</v>
      </c>
      <c r="N89" s="88">
        <f>'NEW Summary 1990-2018 GHG'!N19-'NON-ETS &amp; ETS'!N19</f>
        <v>1091.7655638550139</v>
      </c>
      <c r="O89" s="88">
        <f>'NEW Summary 1990-2018 GHG'!O19-'NON-ETS &amp; ETS'!O19</f>
        <v>0.29746752765364803</v>
      </c>
      <c r="P89" s="88" t="s">
        <v>23</v>
      </c>
      <c r="Q89" s="88" t="s">
        <v>23</v>
      </c>
      <c r="R89" s="88" t="s">
        <v>23</v>
      </c>
      <c r="S89" s="88" t="s">
        <v>23</v>
      </c>
      <c r="T89" s="88" t="s">
        <v>23</v>
      </c>
      <c r="U89" s="88" t="s">
        <v>23</v>
      </c>
      <c r="V89" s="88" t="s">
        <v>23</v>
      </c>
      <c r="W89" s="88" t="s">
        <v>23</v>
      </c>
      <c r="X89" s="88" t="s">
        <v>23</v>
      </c>
      <c r="Y89" s="88" t="s">
        <v>23</v>
      </c>
      <c r="Z89" s="88" t="s">
        <v>23</v>
      </c>
      <c r="AA89" s="88" t="s">
        <v>23</v>
      </c>
      <c r="AB89" s="88" t="s">
        <v>23</v>
      </c>
      <c r="AC89" s="88" t="s">
        <v>23</v>
      </c>
      <c r="AD89" s="88" t="s">
        <v>23</v>
      </c>
      <c r="AE89" s="72"/>
      <c r="AF89" s="28"/>
    </row>
    <row r="90" spans="1:32" outlineLevel="1" x14ac:dyDescent="0.25">
      <c r="A90" s="74" t="s">
        <v>24</v>
      </c>
      <c r="B90" s="88">
        <f>'NEW Summary 1990-2018 GHG'!B20-'NON-ETS &amp; ETS'!B20</f>
        <v>26.080000000000002</v>
      </c>
      <c r="C90" s="88">
        <f>'NEW Summary 1990-2018 GHG'!C20-'NON-ETS &amp; ETS'!C20</f>
        <v>23.44</v>
      </c>
      <c r="D90" s="88">
        <f>'NEW Summary 1990-2018 GHG'!D20-'NON-ETS &amp; ETS'!D20</f>
        <v>20.56</v>
      </c>
      <c r="E90" s="88">
        <f>'NEW Summary 1990-2018 GHG'!E20-'NON-ETS &amp; ETS'!E20</f>
        <v>26.080000000000002</v>
      </c>
      <c r="F90" s="88">
        <f>'NEW Summary 1990-2018 GHG'!F20-'NON-ETS &amp; ETS'!F20</f>
        <v>21.28</v>
      </c>
      <c r="G90" s="88">
        <f>'NEW Summary 1990-2018 GHG'!G20-'NON-ETS &amp; ETS'!G20</f>
        <v>24.8</v>
      </c>
      <c r="H90" s="88">
        <f>'NEW Summary 1990-2018 GHG'!H20-'NON-ETS &amp; ETS'!H20</f>
        <v>27.28</v>
      </c>
      <c r="I90" s="88">
        <f>'NEW Summary 1990-2018 GHG'!I20-'NON-ETS &amp; ETS'!I20</f>
        <v>26.96</v>
      </c>
      <c r="J90" s="88">
        <f>'NEW Summary 1990-2018 GHG'!J20-'NON-ETS &amp; ETS'!J20</f>
        <v>28.64</v>
      </c>
      <c r="K90" s="88">
        <f>'NEW Summary 1990-2018 GHG'!K20-'NON-ETS &amp; ETS'!K20</f>
        <v>26.8</v>
      </c>
      <c r="L90" s="88">
        <f>'NEW Summary 1990-2018 GHG'!L20-'NON-ETS &amp; ETS'!L20</f>
        <v>28.8</v>
      </c>
      <c r="M90" s="88">
        <f>'NEW Summary 1990-2018 GHG'!M20-'NON-ETS &amp; ETS'!M20</f>
        <v>12</v>
      </c>
      <c r="N90" s="88" t="s">
        <v>23</v>
      </c>
      <c r="O90" s="88" t="s">
        <v>23</v>
      </c>
      <c r="P90" s="88" t="s">
        <v>23</v>
      </c>
      <c r="Q90" s="88" t="s">
        <v>23</v>
      </c>
      <c r="R90" s="88" t="s">
        <v>23</v>
      </c>
      <c r="S90" s="88" t="s">
        <v>23</v>
      </c>
      <c r="T90" s="88" t="s">
        <v>23</v>
      </c>
      <c r="U90" s="88" t="s">
        <v>23</v>
      </c>
      <c r="V90" s="88" t="s">
        <v>23</v>
      </c>
      <c r="W90" s="88" t="s">
        <v>23</v>
      </c>
      <c r="X90" s="88" t="s">
        <v>23</v>
      </c>
      <c r="Y90" s="88" t="s">
        <v>23</v>
      </c>
      <c r="Z90" s="88" t="s">
        <v>23</v>
      </c>
      <c r="AA90" s="88" t="s">
        <v>23</v>
      </c>
      <c r="AB90" s="88" t="s">
        <v>23</v>
      </c>
      <c r="AC90" s="88" t="s">
        <v>23</v>
      </c>
      <c r="AD90" s="88" t="s">
        <v>23</v>
      </c>
      <c r="AE90" s="72"/>
      <c r="AF90" s="28"/>
    </row>
    <row r="91" spans="1:32" outlineLevel="1" x14ac:dyDescent="0.25">
      <c r="A91" s="74" t="s">
        <v>25</v>
      </c>
      <c r="B91" s="88">
        <f>'NEW Summary 1990-2018 GHG'!B21-'NON-ETS &amp; ETS'!B21</f>
        <v>114.86943190426791</v>
      </c>
      <c r="C91" s="88">
        <f>'NEW Summary 1990-2018 GHG'!C21-'NON-ETS &amp; ETS'!C21</f>
        <v>103.24960782502697</v>
      </c>
      <c r="D91" s="88">
        <f>'NEW Summary 1990-2018 GHG'!D21-'NON-ETS &amp; ETS'!D21</f>
        <v>103.66887535523421</v>
      </c>
      <c r="E91" s="88">
        <f>'NEW Summary 1990-2018 GHG'!E21-'NON-ETS &amp; ETS'!E21</f>
        <v>102.64812453629652</v>
      </c>
      <c r="F91" s="88">
        <f>'NEW Summary 1990-2018 GHG'!F21-'NON-ETS &amp; ETS'!F21</f>
        <v>104.64839350803463</v>
      </c>
      <c r="G91" s="88">
        <f>'NEW Summary 1990-2018 GHG'!G21-'NON-ETS &amp; ETS'!G21</f>
        <v>95.334529924757277</v>
      </c>
      <c r="H91" s="88">
        <f>'NEW Summary 1990-2018 GHG'!H21-'NON-ETS &amp; ETS'!H21</f>
        <v>111.17596033361986</v>
      </c>
      <c r="I91" s="88">
        <f>'NEW Summary 1990-2018 GHG'!I21-'NON-ETS &amp; ETS'!I21</f>
        <v>103.94031420155687</v>
      </c>
      <c r="J91" s="88">
        <f>'NEW Summary 1990-2018 GHG'!J21-'NON-ETS &amp; ETS'!J21</f>
        <v>103.01068334952704</v>
      </c>
      <c r="K91" s="88">
        <f>'NEW Summary 1990-2018 GHG'!K21-'NON-ETS &amp; ETS'!K21</f>
        <v>104.45813169680426</v>
      </c>
      <c r="L91" s="88">
        <f>'NEW Summary 1990-2018 GHG'!L21-'NON-ETS &amp; ETS'!L21</f>
        <v>154.74026481896794</v>
      </c>
      <c r="M91" s="88">
        <f>'NEW Summary 1990-2018 GHG'!M21-'NON-ETS &amp; ETS'!M21</f>
        <v>111.04070082482809</v>
      </c>
      <c r="N91" s="88">
        <f>'NEW Summary 1990-2018 GHG'!N21-'NON-ETS &amp; ETS'!N21</f>
        <v>113.30658187267753</v>
      </c>
      <c r="O91" s="88">
        <f>'NEW Summary 1990-2018 GHG'!O21-'NON-ETS &amp; ETS'!O21</f>
        <v>118.46647896809952</v>
      </c>
      <c r="P91" s="88">
        <f>'NEW Summary 1990-2018 GHG'!P21-'NON-ETS &amp; ETS'!P21</f>
        <v>125.01912667146323</v>
      </c>
      <c r="Q91" s="88">
        <f>'NEW Summary 1990-2018 GHG'!Q21-'NON-ETS &amp; ETS'!Q21</f>
        <v>174.94087497901498</v>
      </c>
      <c r="R91" s="88">
        <f>'NEW Summary 1990-2018 GHG'!R21-'NON-ETS &amp; ETS'!R21</f>
        <v>134.40441535029922</v>
      </c>
      <c r="S91" s="88">
        <f>'NEW Summary 1990-2018 GHG'!S21-'NON-ETS &amp; ETS'!S21</f>
        <v>147.79977881206997</v>
      </c>
      <c r="T91" s="88">
        <f>'NEW Summary 1990-2018 GHG'!T21-'NON-ETS &amp; ETS'!T21</f>
        <v>130.5605456830412</v>
      </c>
      <c r="U91" s="88">
        <f>'NEW Summary 1990-2018 GHG'!U21-'NON-ETS &amp; ETS'!U21</f>
        <v>131.593163701576</v>
      </c>
      <c r="V91" s="88">
        <f>'NEW Summary 1990-2018 GHG'!V21-'NON-ETS &amp; ETS'!V21</f>
        <v>124.12210651099396</v>
      </c>
      <c r="W91" s="88">
        <f>'NEW Summary 1990-2018 GHG'!W21-'NON-ETS &amp; ETS'!W21</f>
        <v>125.63377781930041</v>
      </c>
      <c r="X91" s="88">
        <f>'NEW Summary 1990-2018 GHG'!X21-'NON-ETS &amp; ETS'!X21</f>
        <v>127.28264126377772</v>
      </c>
      <c r="Y91" s="88">
        <f>'NEW Summary 1990-2018 GHG'!Y21-'NON-ETS &amp; ETS'!Y21</f>
        <v>134.97705169221433</v>
      </c>
      <c r="Z91" s="88">
        <f>'NEW Summary 1990-2018 GHG'!Z21-'NON-ETS &amp; ETS'!Z21</f>
        <v>128.48361384092937</v>
      </c>
      <c r="AA91" s="88">
        <f>'NEW Summary 1990-2018 GHG'!AA21-'NON-ETS &amp; ETS'!AA21</f>
        <v>135.51774844681552</v>
      </c>
      <c r="AB91" s="88">
        <f>'NEW Summary 1990-2018 GHG'!AB21-'NON-ETS &amp; ETS'!AB21</f>
        <v>138.64665992007727</v>
      </c>
      <c r="AC91" s="88">
        <f>'NEW Summary 1990-2018 GHG'!AC21-'NON-ETS &amp; ETS'!AC21</f>
        <v>187.03083233007428</v>
      </c>
      <c r="AD91" s="88">
        <f>'NEW Summary 1990-2018 GHG'!AD21-'NON-ETS &amp; ETS'!AD21</f>
        <v>178.40503518370616</v>
      </c>
      <c r="AE91" s="72"/>
      <c r="AF91" s="28">
        <f t="shared" si="7"/>
        <v>-4.6119653315476898E-2</v>
      </c>
    </row>
    <row r="92" spans="1:32" outlineLevel="1" x14ac:dyDescent="0.25">
      <c r="A92" s="74" t="s">
        <v>26</v>
      </c>
      <c r="B92" s="88">
        <f>'NEW Summary 1990-2018 GHG'!B22-'NON-ETS &amp; ETS'!B22</f>
        <v>31.341851999999999</v>
      </c>
      <c r="C92" s="88">
        <f>'NEW Summary 1990-2018 GHG'!C22-'NON-ETS &amp; ETS'!C22</f>
        <v>31.519757999999996</v>
      </c>
      <c r="D92" s="88">
        <f>'NEW Summary 1990-2018 GHG'!D22-'NON-ETS &amp; ETS'!D22</f>
        <v>31.777229999999999</v>
      </c>
      <c r="E92" s="88">
        <f>'NEW Summary 1990-2018 GHG'!E22-'NON-ETS &amp; ETS'!E22</f>
        <v>31.952453999999999</v>
      </c>
      <c r="F92" s="88">
        <f>'NEW Summary 1990-2018 GHG'!F22-'NON-ETS &amp; ETS'!F22</f>
        <v>32.057946000000001</v>
      </c>
      <c r="G92" s="88">
        <f>'NEW Summary 1990-2018 GHG'!G22-'NON-ETS &amp; ETS'!G22</f>
        <v>32.195622</v>
      </c>
      <c r="H92" s="88">
        <f>'NEW Summary 1990-2018 GHG'!H22-'NON-ETS &amp; ETS'!H22</f>
        <v>32.417333999999997</v>
      </c>
      <c r="I92" s="88">
        <f>'NEW Summary 1990-2018 GHG'!I22-'NON-ETS &amp; ETS'!I22</f>
        <v>32.758842000000001</v>
      </c>
      <c r="J92" s="88">
        <f>'NEW Summary 1990-2018 GHG'!J22-'NON-ETS &amp; ETS'!J22</f>
        <v>33.105713999999992</v>
      </c>
      <c r="K92" s="88">
        <f>'NEW Summary 1990-2018 GHG'!K22-'NON-ETS &amp; ETS'!K22</f>
        <v>33.449903999999997</v>
      </c>
      <c r="L92" s="88">
        <f>'NEW Summary 1990-2018 GHG'!L22-'NON-ETS &amp; ETS'!L22</f>
        <v>33.878130000000006</v>
      </c>
      <c r="M92" s="88">
        <f>'NEW Summary 1990-2018 GHG'!M22-'NON-ETS &amp; ETS'!M22</f>
        <v>34.393967999999994</v>
      </c>
      <c r="N92" s="88">
        <f>'NEW Summary 1990-2018 GHG'!N22-'NON-ETS &amp; ETS'!N22</f>
        <v>35.019767999999999</v>
      </c>
      <c r="O92" s="88">
        <f>'NEW Summary 1990-2018 GHG'!O22-'NON-ETS &amp; ETS'!O22</f>
        <v>35.580306</v>
      </c>
      <c r="P92" s="88">
        <f>'NEW Summary 1990-2018 GHG'!P22-'NON-ETS &amp; ETS'!P22</f>
        <v>36.164088</v>
      </c>
      <c r="Q92" s="88">
        <f>'NEW Summary 1990-2018 GHG'!Q22-'NON-ETS &amp; ETS'!Q22</f>
        <v>36.956172000000002</v>
      </c>
      <c r="R92" s="88">
        <f>'NEW Summary 1990-2018 GHG'!R22-'NON-ETS &amp; ETS'!R22</f>
        <v>37.842125999999993</v>
      </c>
      <c r="S92" s="88">
        <f>'NEW Summary 1990-2018 GHG'!S22-'NON-ETS &amp; ETS'!S22</f>
        <v>39.119652000000002</v>
      </c>
      <c r="T92" s="88">
        <f>'NEW Summary 1990-2018 GHG'!T22-'NON-ETS &amp; ETS'!T22</f>
        <v>40.096794000000003</v>
      </c>
      <c r="U92" s="88">
        <f>'NEW Summary 1990-2018 GHG'!U22-'NON-ETS &amp; ETS'!U22</f>
        <v>40.528595999999993</v>
      </c>
      <c r="V92" s="88">
        <f>'NEW Summary 1990-2018 GHG'!V22-'NON-ETS &amp; ETS'!V22</f>
        <v>40.719912000000008</v>
      </c>
      <c r="W92" s="88">
        <f>'NEW Summary 1990-2018 GHG'!W22-'NON-ETS &amp; ETS'!W22</f>
        <v>40.899605999999991</v>
      </c>
      <c r="X92" s="88">
        <f>'NEW Summary 1990-2018 GHG'!X22-'NON-ETS &amp; ETS'!X22</f>
        <v>40.993475999999994</v>
      </c>
      <c r="Y92" s="88">
        <f>'NEW Summary 1990-2018 GHG'!Y22-'NON-ETS &amp; ETS'!Y22</f>
        <v>41.062314000000001</v>
      </c>
      <c r="Z92" s="88">
        <f>'NEW Summary 1990-2018 GHG'!Z22-'NON-ETS &amp; ETS'!Z22</f>
        <v>41.209824000000005</v>
      </c>
      <c r="AA92" s="88">
        <f>'NEW Summary 1990-2018 GHG'!AA22-'NON-ETS &amp; ETS'!AA22</f>
        <v>41.440475999999997</v>
      </c>
      <c r="AB92" s="88">
        <f>'NEW Summary 1990-2018 GHG'!AB22-'NON-ETS &amp; ETS'!AB22</f>
        <v>42.571073099999992</v>
      </c>
      <c r="AC92" s="88">
        <f>'NEW Summary 1990-2018 GHG'!AC22-'NON-ETS &amp; ETS'!AC22</f>
        <v>42.774073680000001</v>
      </c>
      <c r="AD92" s="88">
        <f>'NEW Summary 1990-2018 GHG'!AD22-'NON-ETS &amp; ETS'!AD22</f>
        <v>42.977074260000002</v>
      </c>
      <c r="AE92" s="72"/>
      <c r="AF92" s="28">
        <f t="shared" si="7"/>
        <v>4.7458790462344665E-3</v>
      </c>
    </row>
    <row r="93" spans="1:32" x14ac:dyDescent="0.25">
      <c r="A93" s="77" t="s">
        <v>27</v>
      </c>
      <c r="B93" s="71">
        <f>'NEW Summary 1990-2018 GHG'!B23-'NON-ETS &amp; ETS'!B23</f>
        <v>34.591111871073778</v>
      </c>
      <c r="C93" s="71">
        <f>'NEW Summary 1990-2018 GHG'!C23-'NON-ETS &amp; ETS'!C23</f>
        <v>49.500497452363035</v>
      </c>
      <c r="D93" s="71">
        <f>'NEW Summary 1990-2018 GHG'!D23-'NON-ETS &amp; ETS'!D23</f>
        <v>64.409697447839392</v>
      </c>
      <c r="E93" s="71">
        <f>'NEW Summary 1990-2018 GHG'!E23-'NON-ETS &amp; ETS'!E23</f>
        <v>106.43423634497699</v>
      </c>
      <c r="F93" s="71">
        <f>'NEW Summary 1990-2018 GHG'!F23-'NON-ETS &amp; ETS'!F23</f>
        <v>149.57942473915489</v>
      </c>
      <c r="G93" s="71">
        <f>'NEW Summary 1990-2018 GHG'!G23-'NON-ETS &amp; ETS'!G23</f>
        <v>298.1165961359477</v>
      </c>
      <c r="H93" s="71">
        <f>'NEW Summary 1990-2018 GHG'!H23-'NON-ETS &amp; ETS'!H23</f>
        <v>409.30383925710083</v>
      </c>
      <c r="I93" s="71">
        <f>'NEW Summary 1990-2018 GHG'!I23-'NON-ETS &amp; ETS'!I23</f>
        <v>592.10767775259615</v>
      </c>
      <c r="J93" s="71">
        <f>'NEW Summary 1990-2018 GHG'!J23-'NON-ETS &amp; ETS'!J23</f>
        <v>560.90583583019782</v>
      </c>
      <c r="K93" s="71">
        <f>'NEW Summary 1990-2018 GHG'!K23-'NON-ETS &amp; ETS'!K23</f>
        <v>712.08780348507003</v>
      </c>
      <c r="L93" s="71">
        <f>'NEW Summary 1990-2018 GHG'!L23-'NON-ETS &amp; ETS'!L23</f>
        <v>968.40143882676171</v>
      </c>
      <c r="M93" s="71">
        <f>'NEW Summary 1990-2018 GHG'!M23-'NON-ETS &amp; ETS'!M23</f>
        <v>1066.2125630201413</v>
      </c>
      <c r="N93" s="71">
        <f>'NEW Summary 1990-2018 GHG'!N23-'NON-ETS &amp; ETS'!N23</f>
        <v>993.6574410659905</v>
      </c>
      <c r="O93" s="71">
        <f>'NEW Summary 1990-2018 GHG'!O23-'NON-ETS &amp; ETS'!O23</f>
        <v>1133.2375952134605</v>
      </c>
      <c r="P93" s="71">
        <f>'NEW Summary 1990-2018 GHG'!P23-'NON-ETS &amp; ETS'!P23</f>
        <v>1003.5557097569092</v>
      </c>
      <c r="Q93" s="71">
        <f>'NEW Summary 1990-2018 GHG'!Q23-'NON-ETS &amp; ETS'!Q23</f>
        <v>1021.4482703115378</v>
      </c>
      <c r="R93" s="71">
        <f>'NEW Summary 1990-2018 GHG'!R23-'NON-ETS &amp; ETS'!R23</f>
        <v>1179.8928451087781</v>
      </c>
      <c r="S93" s="71">
        <f>'NEW Summary 1990-2018 GHG'!S23-'NON-ETS &amp; ETS'!S23</f>
        <v>1174.9378272662414</v>
      </c>
      <c r="T93" s="71">
        <f>'NEW Summary 1990-2018 GHG'!T23-'NON-ETS &amp; ETS'!T23</f>
        <v>1036.0549945002592</v>
      </c>
      <c r="U93" s="71">
        <f>'NEW Summary 1990-2018 GHG'!U23-'NON-ETS &amp; ETS'!U23</f>
        <v>1028.4062981339709</v>
      </c>
      <c r="V93" s="71">
        <f>'NEW Summary 1990-2018 GHG'!V23-'NON-ETS &amp; ETS'!V23</f>
        <v>996.07509272132427</v>
      </c>
      <c r="W93" s="71">
        <f>'NEW Summary 1990-2018 GHG'!W23-'NON-ETS &amp; ETS'!W23</f>
        <v>1007.4455555032121</v>
      </c>
      <c r="X93" s="71">
        <f>'NEW Summary 1990-2018 GHG'!X23-'NON-ETS &amp; ETS'!X23</f>
        <v>986.12137592647707</v>
      </c>
      <c r="Y93" s="71">
        <f>'NEW Summary 1990-2018 GHG'!Y23-'NON-ETS &amp; ETS'!Y23</f>
        <v>1017.5707605693422</v>
      </c>
      <c r="Z93" s="71">
        <f>'NEW Summary 1990-2018 GHG'!Z23-'NON-ETS &amp; ETS'!Z23</f>
        <v>1073.2575085920128</v>
      </c>
      <c r="AA93" s="71">
        <f>'NEW Summary 1990-2018 GHG'!AA23-'NON-ETS &amp; ETS'!AA23</f>
        <v>1087.2695177089972</v>
      </c>
      <c r="AB93" s="71">
        <f>'NEW Summary 1990-2018 GHG'!AB23-'NON-ETS &amp; ETS'!AB23</f>
        <v>1174.1956747023653</v>
      </c>
      <c r="AC93" s="71">
        <f>'NEW Summary 1990-2018 GHG'!AC23-'NON-ETS &amp; ETS'!AC23</f>
        <v>1212.1445852120294</v>
      </c>
      <c r="AD93" s="71">
        <f>'NEW Summary 1990-2018 GHG'!AD23-'NON-ETS &amp; ETS'!AD23</f>
        <v>1088.0655795358864</v>
      </c>
      <c r="AE93" s="72"/>
      <c r="AF93" s="79">
        <f t="shared" si="7"/>
        <v>-0.10236320583360026</v>
      </c>
    </row>
    <row r="94" spans="1:32" x14ac:dyDescent="0.25">
      <c r="A94" s="77" t="s">
        <v>28</v>
      </c>
      <c r="B94" s="71">
        <f t="shared" ref="B94:AB94" si="12">SUM(B95:B101)</f>
        <v>20363.73252845712</v>
      </c>
      <c r="C94" s="71">
        <f t="shared" si="12"/>
        <v>20444.368645473711</v>
      </c>
      <c r="D94" s="71">
        <f t="shared" si="12"/>
        <v>20440.496141495238</v>
      </c>
      <c r="E94" s="71">
        <f t="shared" si="12"/>
        <v>20631.05219330551</v>
      </c>
      <c r="F94" s="71">
        <f t="shared" si="12"/>
        <v>20783.333840935822</v>
      </c>
      <c r="G94" s="71">
        <f t="shared" si="12"/>
        <v>21430.942263841443</v>
      </c>
      <c r="H94" s="71">
        <f t="shared" si="12"/>
        <v>21600.835215520583</v>
      </c>
      <c r="I94" s="71">
        <f t="shared" si="12"/>
        <v>21649.257225798952</v>
      </c>
      <c r="J94" s="71">
        <f t="shared" si="12"/>
        <v>22057.362289350473</v>
      </c>
      <c r="K94" s="71">
        <f t="shared" si="12"/>
        <v>21693.37134707085</v>
      </c>
      <c r="L94" s="71">
        <f t="shared" si="12"/>
        <v>20767.917597964155</v>
      </c>
      <c r="M94" s="71">
        <f t="shared" si="12"/>
        <v>20426.185315906539</v>
      </c>
      <c r="N94" s="71">
        <f t="shared" si="12"/>
        <v>20078.316888949324</v>
      </c>
      <c r="O94" s="71">
        <f t="shared" si="12"/>
        <v>20334.966756172988</v>
      </c>
      <c r="P94" s="71">
        <f t="shared" si="12"/>
        <v>20057.295307292912</v>
      </c>
      <c r="Q94" s="71">
        <f t="shared" si="12"/>
        <v>19813.6650738114</v>
      </c>
      <c r="R94" s="71">
        <f t="shared" si="12"/>
        <v>19404.391956864471</v>
      </c>
      <c r="S94" s="71">
        <f t="shared" si="12"/>
        <v>19066.907363932951</v>
      </c>
      <c r="T94" s="71">
        <f t="shared" si="12"/>
        <v>18895.52413534524</v>
      </c>
      <c r="U94" s="71">
        <f t="shared" si="12"/>
        <v>18479.521132934671</v>
      </c>
      <c r="V94" s="71">
        <f t="shared" si="12"/>
        <v>18558.876689663393</v>
      </c>
      <c r="W94" s="71">
        <f t="shared" si="12"/>
        <v>17940.233678285003</v>
      </c>
      <c r="X94" s="71">
        <f t="shared" si="12"/>
        <v>18317.676692706227</v>
      </c>
      <c r="Y94" s="71">
        <f t="shared" si="12"/>
        <v>19142.89865433981</v>
      </c>
      <c r="Z94" s="71">
        <f t="shared" si="12"/>
        <v>18914.307390459551</v>
      </c>
      <c r="AA94" s="71">
        <f t="shared" si="12"/>
        <v>19141.829416469602</v>
      </c>
      <c r="AB94" s="71">
        <f t="shared" si="12"/>
        <v>19658.514428791703</v>
      </c>
      <c r="AC94" s="71">
        <f t="shared" ref="AC94:AD94" si="13">SUM(AC95:AC101)</f>
        <v>20220.789283841244</v>
      </c>
      <c r="AD94" s="71">
        <f t="shared" si="13"/>
        <v>20597.327750440541</v>
      </c>
      <c r="AE94" s="72"/>
      <c r="AF94" s="79">
        <f t="shared" si="7"/>
        <v>1.8621353564086385E-2</v>
      </c>
    </row>
    <row r="95" spans="1:32" outlineLevel="1" x14ac:dyDescent="0.25">
      <c r="A95" s="74" t="s">
        <v>29</v>
      </c>
      <c r="B95" s="88">
        <f>'NEW Summary 1990-2018 GHG'!B25-'NON-ETS &amp; ETS'!B25</f>
        <v>11356.972954755622</v>
      </c>
      <c r="C95" s="88">
        <f>'NEW Summary 1990-2018 GHG'!C25-'NON-ETS &amp; ETS'!C25</f>
        <v>11453.886888791223</v>
      </c>
      <c r="D95" s="88">
        <f>'NEW Summary 1990-2018 GHG'!D25-'NON-ETS &amp; ETS'!D25</f>
        <v>11556.067299735332</v>
      </c>
      <c r="E95" s="88">
        <f>'NEW Summary 1990-2018 GHG'!E25-'NON-ETS &amp; ETS'!E25</f>
        <v>11530.790865891857</v>
      </c>
      <c r="F95" s="88">
        <f>'NEW Summary 1990-2018 GHG'!F25-'NON-ETS &amp; ETS'!F25</f>
        <v>11464.941184620753</v>
      </c>
      <c r="G95" s="88">
        <f>'NEW Summary 1990-2018 GHG'!G25-'NON-ETS &amp; ETS'!G25</f>
        <v>11480.101238342018</v>
      </c>
      <c r="H95" s="88">
        <f>'NEW Summary 1990-2018 GHG'!H25-'NON-ETS &amp; ETS'!H25</f>
        <v>11789.699162181967</v>
      </c>
      <c r="I95" s="88">
        <f>'NEW Summary 1990-2018 GHG'!I25-'NON-ETS &amp; ETS'!I25</f>
        <v>12034.874759846447</v>
      </c>
      <c r="J95" s="88">
        <f>'NEW Summary 1990-2018 GHG'!J25-'NON-ETS &amp; ETS'!J25</f>
        <v>12179.564912683076</v>
      </c>
      <c r="K95" s="88">
        <f>'NEW Summary 1990-2018 GHG'!K25-'NON-ETS &amp; ETS'!K25</f>
        <v>11795.822210853648</v>
      </c>
      <c r="L95" s="88">
        <f>'NEW Summary 1990-2018 GHG'!L25-'NON-ETS &amp; ETS'!L25</f>
        <v>11260.822304284771</v>
      </c>
      <c r="M95" s="88">
        <f>'NEW Summary 1990-2018 GHG'!M25-'NON-ETS &amp; ETS'!M25</f>
        <v>11179.760739049214</v>
      </c>
      <c r="N95" s="88">
        <f>'NEW Summary 1990-2018 GHG'!N25-'NON-ETS &amp; ETS'!N25</f>
        <v>11048.4362232598</v>
      </c>
      <c r="O95" s="88">
        <f>'NEW Summary 1990-2018 GHG'!O25-'NON-ETS &amp; ETS'!O25</f>
        <v>11008.08752683795</v>
      </c>
      <c r="P95" s="88">
        <f>'NEW Summary 1990-2018 GHG'!P25-'NON-ETS &amp; ETS'!P25</f>
        <v>10988.367103378709</v>
      </c>
      <c r="Q95" s="88">
        <f>'NEW Summary 1990-2018 GHG'!Q25-'NON-ETS &amp; ETS'!Q25</f>
        <v>10843.141319828761</v>
      </c>
      <c r="R95" s="88">
        <f>'NEW Summary 1990-2018 GHG'!R25-'NON-ETS &amp; ETS'!R25</f>
        <v>10789.482068670179</v>
      </c>
      <c r="S95" s="88">
        <f>'NEW Summary 1990-2018 GHG'!S25-'NON-ETS &amp; ETS'!S25</f>
        <v>10586.985228687616</v>
      </c>
      <c r="T95" s="88">
        <f>'NEW Summary 1990-2018 GHG'!T25-'NON-ETS &amp; ETS'!T25</f>
        <v>10539.091165131482</v>
      </c>
      <c r="U95" s="88">
        <f>'NEW Summary 1990-2018 GHG'!U25-'NON-ETS &amp; ETS'!U25</f>
        <v>10376.704760257648</v>
      </c>
      <c r="V95" s="88">
        <f>'NEW Summary 1990-2018 GHG'!V25-'NON-ETS &amp; ETS'!V25</f>
        <v>10155.389518675511</v>
      </c>
      <c r="W95" s="88">
        <f>'NEW Summary 1990-2018 GHG'!W25-'NON-ETS &amp; ETS'!W25</f>
        <v>10045.178595153233</v>
      </c>
      <c r="X95" s="88">
        <f>'NEW Summary 1990-2018 GHG'!X25-'NON-ETS &amp; ETS'!X25</f>
        <v>10379.267466077301</v>
      </c>
      <c r="Y95" s="88">
        <f>'NEW Summary 1990-2018 GHG'!Y25-'NON-ETS &amp; ETS'!Y25</f>
        <v>10532.736873213647</v>
      </c>
      <c r="Z95" s="88">
        <f>'NEW Summary 1990-2018 GHG'!Z25-'NON-ETS &amp; ETS'!Z25</f>
        <v>10655.911894613246</v>
      </c>
      <c r="AA95" s="88">
        <f>'NEW Summary 1990-2018 GHG'!AA25-'NON-ETS &amp; ETS'!AA25</f>
        <v>10880.287332770522</v>
      </c>
      <c r="AB95" s="88">
        <f>'NEW Summary 1990-2018 GHG'!AB25-'NON-ETS &amp; ETS'!AB25</f>
        <v>11212.113273769561</v>
      </c>
      <c r="AC95" s="88">
        <f>'NEW Summary 1990-2018 GHG'!AC25-'NON-ETS &amp; ETS'!AC25</f>
        <v>11537.814901739041</v>
      </c>
      <c r="AD95" s="88">
        <f>'NEW Summary 1990-2018 GHG'!AD25-'NON-ETS &amp; ETS'!AD25</f>
        <v>11543.207082197761</v>
      </c>
      <c r="AE95" s="72"/>
      <c r="AF95" s="28">
        <f t="shared" si="7"/>
        <v>4.6734849749652518E-4</v>
      </c>
    </row>
    <row r="96" spans="1:32" outlineLevel="1" x14ac:dyDescent="0.25">
      <c r="A96" s="74" t="s">
        <v>30</v>
      </c>
      <c r="B96" s="88">
        <f>'NEW Summary 1990-2018 GHG'!B26-'NON-ETS &amp; ETS'!B26</f>
        <v>1904.5280585953326</v>
      </c>
      <c r="C96" s="88">
        <f>'NEW Summary 1990-2018 GHG'!C26-'NON-ETS &amp; ETS'!C26</f>
        <v>1934.8556201407014</v>
      </c>
      <c r="D96" s="88">
        <f>'NEW Summary 1990-2018 GHG'!D26-'NON-ETS &amp; ETS'!D26</f>
        <v>1955.1833431473672</v>
      </c>
      <c r="E96" s="88">
        <f>'NEW Summary 1990-2018 GHG'!E26-'NON-ETS &amp; ETS'!E26</f>
        <v>1957.5179811723808</v>
      </c>
      <c r="F96" s="88">
        <f>'NEW Summary 1990-2018 GHG'!F26-'NON-ETS &amp; ETS'!F26</f>
        <v>1942.3058944708753</v>
      </c>
      <c r="G96" s="88">
        <f>'NEW Summary 1990-2018 GHG'!G26-'NON-ETS &amp; ETS'!G26</f>
        <v>1937.1225277216236</v>
      </c>
      <c r="H96" s="88">
        <f>'NEW Summary 1990-2018 GHG'!H26-'NON-ETS &amp; ETS'!H26</f>
        <v>2007.0280217553725</v>
      </c>
      <c r="I96" s="88">
        <f>'NEW Summary 1990-2018 GHG'!I26-'NON-ETS &amp; ETS'!I26</f>
        <v>2051.2208646295344</v>
      </c>
      <c r="J96" s="88">
        <f>'NEW Summary 1990-2018 GHG'!J26-'NON-ETS &amp; ETS'!J26</f>
        <v>2085.0784235204496</v>
      </c>
      <c r="K96" s="88">
        <f>'NEW Summary 1990-2018 GHG'!K26-'NON-ETS &amp; ETS'!K26</f>
        <v>2009.7910790966475</v>
      </c>
      <c r="L96" s="88">
        <f>'NEW Summary 1990-2018 GHG'!L26-'NON-ETS &amp; ETS'!L26</f>
        <v>1916.2206132769807</v>
      </c>
      <c r="M96" s="88">
        <f>'NEW Summary 1990-2018 GHG'!M26-'NON-ETS &amp; ETS'!M26</f>
        <v>1922.6341266797417</v>
      </c>
      <c r="N96" s="88">
        <f>'NEW Summary 1990-2018 GHG'!N26-'NON-ETS &amp; ETS'!N26</f>
        <v>1905.9582870193749</v>
      </c>
      <c r="O96" s="88">
        <f>'NEW Summary 1990-2018 GHG'!O26-'NON-ETS &amp; ETS'!O26</f>
        <v>1880.261842731697</v>
      </c>
      <c r="P96" s="88">
        <f>'NEW Summary 1990-2018 GHG'!P26-'NON-ETS &amp; ETS'!P26</f>
        <v>1873.2631582841027</v>
      </c>
      <c r="Q96" s="88">
        <f>'NEW Summary 1990-2018 GHG'!Q26-'NON-ETS &amp; ETS'!Q26</f>
        <v>1881.7645280083568</v>
      </c>
      <c r="R96" s="88">
        <f>'NEW Summary 1990-2018 GHG'!R26-'NON-ETS &amp; ETS'!R26</f>
        <v>1845.9255983222827</v>
      </c>
      <c r="S96" s="88">
        <f>'NEW Summary 1990-2018 GHG'!S26-'NON-ETS &amp; ETS'!S26</f>
        <v>1809.5062264035005</v>
      </c>
      <c r="T96" s="88">
        <f>'NEW Summary 1990-2018 GHG'!T26-'NON-ETS &amp; ETS'!T26</f>
        <v>1797.3893087120805</v>
      </c>
      <c r="U96" s="88">
        <f>'NEW Summary 1990-2018 GHG'!U26-'NON-ETS &amp; ETS'!U26</f>
        <v>1775.2104943296663</v>
      </c>
      <c r="V96" s="88">
        <f>'NEW Summary 1990-2018 GHG'!V26-'NON-ETS &amp; ETS'!V26</f>
        <v>1739.5404187181896</v>
      </c>
      <c r="W96" s="88">
        <f>'NEW Summary 1990-2018 GHG'!W26-'NON-ETS &amp; ETS'!W26</f>
        <v>1736.1910016791589</v>
      </c>
      <c r="X96" s="88">
        <f>'NEW Summary 1990-2018 GHG'!X26-'NON-ETS &amp; ETS'!X26</f>
        <v>1812.7883026602942</v>
      </c>
      <c r="Y96" s="88">
        <f>'NEW Summary 1990-2018 GHG'!Y26-'NON-ETS &amp; ETS'!Y26</f>
        <v>1832.2080706407564</v>
      </c>
      <c r="Z96" s="88">
        <f>'NEW Summary 1990-2018 GHG'!Z26-'NON-ETS &amp; ETS'!Z26</f>
        <v>1840.1987049095549</v>
      </c>
      <c r="AA96" s="88">
        <f>'NEW Summary 1990-2018 GHG'!AA26-'NON-ETS &amp; ETS'!AA26</f>
        <v>1872.4097990381374</v>
      </c>
      <c r="AB96" s="88">
        <f>'NEW Summary 1990-2018 GHG'!AB26-'NON-ETS &amp; ETS'!AB26</f>
        <v>1936.8174887474431</v>
      </c>
      <c r="AC96" s="88">
        <f>'NEW Summary 1990-2018 GHG'!AC26-'NON-ETS &amp; ETS'!AC26</f>
        <v>1972.421928045635</v>
      </c>
      <c r="AD96" s="88">
        <f>'NEW Summary 1990-2018 GHG'!AD26-'NON-ETS &amp; ETS'!AD26</f>
        <v>1970.8364470917707</v>
      </c>
      <c r="AE96" s="72"/>
      <c r="AF96" s="28">
        <f t="shared" si="7"/>
        <v>-8.0382444106942596E-4</v>
      </c>
    </row>
    <row r="97" spans="1:34" outlineLevel="1" x14ac:dyDescent="0.25">
      <c r="A97" s="74" t="s">
        <v>31</v>
      </c>
      <c r="B97" s="88">
        <f>'NEW Summary 1990-2018 GHG'!B27-'NON-ETS &amp; ETS'!B27</f>
        <v>5884.2583771880718</v>
      </c>
      <c r="C97" s="88">
        <f>'NEW Summary 1990-2018 GHG'!C27-'NON-ETS &amp; ETS'!C27</f>
        <v>5841.0004675306473</v>
      </c>
      <c r="D97" s="88">
        <f>'NEW Summary 1990-2018 GHG'!D27-'NON-ETS &amp; ETS'!D27</f>
        <v>5748.9643225549607</v>
      </c>
      <c r="E97" s="88">
        <f>'NEW Summary 1990-2018 GHG'!E27-'NON-ETS &amp; ETS'!E27</f>
        <v>5853.5825344513751</v>
      </c>
      <c r="F97" s="88">
        <f>'NEW Summary 1990-2018 GHG'!F27-'NON-ETS &amp; ETS'!F27</f>
        <v>6064.9643722147684</v>
      </c>
      <c r="G97" s="88">
        <f>'NEW Summary 1990-2018 GHG'!G27-'NON-ETS &amp; ETS'!G27</f>
        <v>6312.7716667263094</v>
      </c>
      <c r="H97" s="88">
        <f>'NEW Summary 1990-2018 GHG'!H27-'NON-ETS &amp; ETS'!H27</f>
        <v>6333.2653596782384</v>
      </c>
      <c r="I97" s="88">
        <f>'NEW Summary 1990-2018 GHG'!I27-'NON-ETS &amp; ETS'!I27</f>
        <v>6142.8645310674528</v>
      </c>
      <c r="J97" s="88">
        <f>'NEW Summary 1990-2018 GHG'!J27-'NON-ETS &amp; ETS'!J27</f>
        <v>6478.953437989373</v>
      </c>
      <c r="K97" s="88">
        <f>'NEW Summary 1990-2018 GHG'!K27-'NON-ETS &amp; ETS'!K27</f>
        <v>6462.4377792265414</v>
      </c>
      <c r="L97" s="88">
        <f>'NEW Summary 1990-2018 GHG'!L27-'NON-ETS &amp; ETS'!L27</f>
        <v>6159.2411391738951</v>
      </c>
      <c r="M97" s="88">
        <f>'NEW Summary 1990-2018 GHG'!M27-'NON-ETS &amp; ETS'!M27</f>
        <v>5864.5677519928713</v>
      </c>
      <c r="N97" s="88">
        <f>'NEW Summary 1990-2018 GHG'!N27-'NON-ETS &amp; ETS'!N27</f>
        <v>5790.1650052452578</v>
      </c>
      <c r="O97" s="88">
        <f>'NEW Summary 1990-2018 GHG'!O27-'NON-ETS &amp; ETS'!O27</f>
        <v>5954.2256974996917</v>
      </c>
      <c r="P97" s="88">
        <f>'NEW Summary 1990-2018 GHG'!P27-'NON-ETS &amp; ETS'!P27</f>
        <v>5873.7243163968915</v>
      </c>
      <c r="Q97" s="88">
        <f>'NEW Summary 1990-2018 GHG'!Q27-'NON-ETS &amp; ETS'!Q27</f>
        <v>5695.556408071483</v>
      </c>
      <c r="R97" s="88">
        <f>'NEW Summary 1990-2018 GHG'!R27-'NON-ETS &amp; ETS'!R27</f>
        <v>5440.9123738664393</v>
      </c>
      <c r="S97" s="88">
        <f>'NEW Summary 1990-2018 GHG'!S27-'NON-ETS &amp; ETS'!S27</f>
        <v>5281.5338682278816</v>
      </c>
      <c r="T97" s="88">
        <f>'NEW Summary 1990-2018 GHG'!T27-'NON-ETS &amp; ETS'!T27</f>
        <v>5223.2319091031295</v>
      </c>
      <c r="U97" s="88">
        <f>'NEW Summary 1990-2018 GHG'!U27-'NON-ETS &amp; ETS'!U27</f>
        <v>5085.8064587406006</v>
      </c>
      <c r="V97" s="88">
        <f>'NEW Summary 1990-2018 GHG'!V27-'NON-ETS &amp; ETS'!V27</f>
        <v>5361.1742262068565</v>
      </c>
      <c r="W97" s="88">
        <f>'NEW Summary 1990-2018 GHG'!W27-'NON-ETS &amp; ETS'!W27</f>
        <v>4980.8361306521729</v>
      </c>
      <c r="X97" s="88">
        <f>'NEW Summary 1990-2018 GHG'!X27-'NON-ETS &amp; ETS'!X27</f>
        <v>5117.1338928116111</v>
      </c>
      <c r="Y97" s="88">
        <f>'NEW Summary 1990-2018 GHG'!Y27-'NON-ETS &amp; ETS'!Y27</f>
        <v>5566.3196982396184</v>
      </c>
      <c r="Z97" s="88">
        <f>'NEW Summary 1990-2018 GHG'!Z27-'NON-ETS &amp; ETS'!Z27</f>
        <v>5393.4565678369108</v>
      </c>
      <c r="AA97" s="88">
        <f>'NEW Summary 1990-2018 GHG'!AA27-'NON-ETS &amp; ETS'!AA27</f>
        <v>5379.6278304621328</v>
      </c>
      <c r="AB97" s="88">
        <f>'NEW Summary 1990-2018 GHG'!AB27-'NON-ETS &amp; ETS'!AB27</f>
        <v>5439.6936622602334</v>
      </c>
      <c r="AC97" s="88">
        <f>'NEW Summary 1990-2018 GHG'!AC27-'NON-ETS &amp; ETS'!AC27</f>
        <v>5711.6211001603197</v>
      </c>
      <c r="AD97" s="88">
        <f>'NEW Summary 1990-2018 GHG'!AD27-'NON-ETS &amp; ETS'!AD27</f>
        <v>5907.3564220457447</v>
      </c>
      <c r="AE97" s="72"/>
      <c r="AF97" s="28">
        <f t="shared" si="7"/>
        <v>3.4269661529181435E-2</v>
      </c>
    </row>
    <row r="98" spans="1:34" outlineLevel="1" x14ac:dyDescent="0.25">
      <c r="A98" s="74" t="s">
        <v>32</v>
      </c>
      <c r="B98" s="88">
        <f>'NEW Summary 1990-2018 GHG'!B28-'NON-ETS &amp; ETS'!B28</f>
        <v>355.036</v>
      </c>
      <c r="C98" s="88">
        <f>'NEW Summary 1990-2018 GHG'!C28-'NON-ETS &amp; ETS'!C28</f>
        <v>315.14515999999998</v>
      </c>
      <c r="D98" s="88">
        <f>'NEW Summary 1990-2018 GHG'!D28-'NON-ETS &amp; ETS'!D28</f>
        <v>255.60083999999998</v>
      </c>
      <c r="E98" s="88">
        <f>'NEW Summary 1990-2018 GHG'!E28-'NON-ETS &amp; ETS'!E28</f>
        <v>357.2998</v>
      </c>
      <c r="F98" s="88">
        <f>'NEW Summary 1990-2018 GHG'!F28-'NON-ETS &amp; ETS'!F28</f>
        <v>269.64124000000004</v>
      </c>
      <c r="G98" s="88">
        <f>'NEW Summary 1990-2018 GHG'!G28-'NON-ETS &amp; ETS'!G28</f>
        <v>494.59520000000003</v>
      </c>
      <c r="H98" s="88">
        <f>'NEW Summary 1990-2018 GHG'!H28-'NON-ETS &amp; ETS'!H28</f>
        <v>484.03343999999993</v>
      </c>
      <c r="I98" s="88">
        <f>'NEW Summary 1990-2018 GHG'!I28-'NON-ETS &amp; ETS'!I28</f>
        <v>423.48680000000002</v>
      </c>
      <c r="J98" s="88">
        <f>'NEW Summary 1990-2018 GHG'!J28-'NON-ETS &amp; ETS'!J28</f>
        <v>305.58044000000001</v>
      </c>
      <c r="K98" s="88">
        <f>'NEW Summary 1990-2018 GHG'!K28-'NON-ETS &amp; ETS'!K28</f>
        <v>383.22723999999999</v>
      </c>
      <c r="L98" s="88">
        <f>'NEW Summary 1990-2018 GHG'!L28-'NON-ETS &amp; ETS'!L28</f>
        <v>366.38315999999998</v>
      </c>
      <c r="M98" s="88">
        <f>'NEW Summary 1990-2018 GHG'!M28-'NON-ETS &amp; ETS'!M28</f>
        <v>385.28247999999996</v>
      </c>
      <c r="N98" s="88">
        <f>'NEW Summary 1990-2018 GHG'!N28-'NON-ETS &amp; ETS'!N28</f>
        <v>273.89956000000001</v>
      </c>
      <c r="O98" s="88">
        <f>'NEW Summary 1990-2018 GHG'!O28-'NON-ETS &amp; ETS'!O28</f>
        <v>386.76</v>
      </c>
      <c r="P98" s="88">
        <f>'NEW Summary 1990-2018 GHG'!P28-'NON-ETS &amp; ETS'!P28</f>
        <v>240.79571999999996</v>
      </c>
      <c r="Q98" s="88">
        <f>'NEW Summary 1990-2018 GHG'!Q28-'NON-ETS &amp; ETS'!Q28</f>
        <v>266.73371999999995</v>
      </c>
      <c r="R98" s="88">
        <f>'NEW Summary 1990-2018 GHG'!R28-'NON-ETS &amp; ETS'!R28</f>
        <v>254.85636</v>
      </c>
      <c r="S98" s="88">
        <f>'NEW Summary 1990-2018 GHG'!S28-'NON-ETS &amp; ETS'!S28</f>
        <v>376.76671999999996</v>
      </c>
      <c r="T98" s="88">
        <f>'NEW Summary 1990-2018 GHG'!T28-'NON-ETS &amp; ETS'!T28</f>
        <v>262.20744000000002</v>
      </c>
      <c r="U98" s="88">
        <f>'NEW Summary 1990-2018 GHG'!U28-'NON-ETS &amp; ETS'!U28</f>
        <v>307.32239999999996</v>
      </c>
      <c r="V98" s="88">
        <f>'NEW Summary 1990-2018 GHG'!V28-'NON-ETS &amp; ETS'!V28</f>
        <v>427.93387999999993</v>
      </c>
      <c r="W98" s="88">
        <f>'NEW Summary 1990-2018 GHG'!W28-'NON-ETS &amp; ETS'!W28</f>
        <v>360.67856</v>
      </c>
      <c r="X98" s="88">
        <f>'NEW Summary 1990-2018 GHG'!X28-'NON-ETS &amp; ETS'!X28</f>
        <v>229.39619999999999</v>
      </c>
      <c r="Y98" s="88">
        <f>'NEW Summary 1990-2018 GHG'!Y28-'NON-ETS &amp; ETS'!Y28</f>
        <v>515.69275999999991</v>
      </c>
      <c r="Z98" s="88">
        <f>'NEW Summary 1990-2018 GHG'!Z28-'NON-ETS &amp; ETS'!Z28</f>
        <v>391.07495680000005</v>
      </c>
      <c r="AA98" s="88">
        <f>'NEW Summary 1990-2018 GHG'!AA28-'NON-ETS &amp; ETS'!AA28</f>
        <v>401.14668</v>
      </c>
      <c r="AB98" s="88">
        <f>'NEW Summary 1990-2018 GHG'!AB28-'NON-ETS &amp; ETS'!AB28</f>
        <v>433.59887999999995</v>
      </c>
      <c r="AC98" s="88">
        <f>'NEW Summary 1990-2018 GHG'!AC28-'NON-ETS &amp; ETS'!AC28</f>
        <v>332.74735999999996</v>
      </c>
      <c r="AD98" s="88">
        <f>'NEW Summary 1990-2018 GHG'!AD28-'NON-ETS &amp; ETS'!AD28</f>
        <v>457.45171999999997</v>
      </c>
      <c r="AE98" s="72"/>
      <c r="AF98" s="28">
        <f t="shared" si="7"/>
        <v>0.37477189901671953</v>
      </c>
    </row>
    <row r="99" spans="1:34" outlineLevel="1" x14ac:dyDescent="0.25">
      <c r="A99" s="74" t="s">
        <v>33</v>
      </c>
      <c r="B99" s="88">
        <f>'NEW Summary 1990-2018 GHG'!B29-'NON-ETS &amp; ETS'!B29</f>
        <v>44.471430666666677</v>
      </c>
      <c r="C99" s="88">
        <f>'NEW Summary 1990-2018 GHG'!C29-'NON-ETS &amp; ETS'!C29</f>
        <v>45.82905609809557</v>
      </c>
      <c r="D99" s="88">
        <f>'NEW Summary 1990-2018 GHG'!D29-'NON-ETS &amp; ETS'!D29</f>
        <v>54.319466666666678</v>
      </c>
      <c r="E99" s="88">
        <f>'NEW Summary 1990-2018 GHG'!E29-'NON-ETS &amp; ETS'!E29</f>
        <v>45.942600000000006</v>
      </c>
      <c r="F99" s="88">
        <f>'NEW Summary 1990-2018 GHG'!F29-'NON-ETS &amp; ETS'!F29</f>
        <v>45.41093333333334</v>
      </c>
      <c r="G99" s="88">
        <f>'NEW Summary 1990-2018 GHG'!G29-'NON-ETS &amp; ETS'!G29</f>
        <v>39.682866666666669</v>
      </c>
      <c r="H99" s="88">
        <f>'NEW Summary 1990-2018 GHG'!H29-'NON-ETS &amp; ETS'!H29</f>
        <v>40.106000000000002</v>
      </c>
      <c r="I99" s="88">
        <f>'NEW Summary 1990-2018 GHG'!I29-'NON-ETS &amp; ETS'!I29</f>
        <v>38.011600000000008</v>
      </c>
      <c r="J99" s="88">
        <f>'NEW Summary 1990-2018 GHG'!J29-'NON-ETS &amp; ETS'!J29</f>
        <v>43.87093333333334</v>
      </c>
      <c r="K99" s="88">
        <f>'NEW Summary 1990-2018 GHG'!K29-'NON-ETS &amp; ETS'!K29</f>
        <v>47.625600000000006</v>
      </c>
      <c r="L99" s="88">
        <f>'NEW Summary 1990-2018 GHG'!L29-'NON-ETS &amp; ETS'!L29</f>
        <v>42.248066666666674</v>
      </c>
      <c r="M99" s="88">
        <f>'NEW Summary 1990-2018 GHG'!M29-'NON-ETS &amp; ETS'!M29</f>
        <v>38.472866666666668</v>
      </c>
      <c r="N99" s="88">
        <f>'NEW Summary 1990-2018 GHG'!N29-'NON-ETS &amp; ETS'!N29</f>
        <v>37.170466666666677</v>
      </c>
      <c r="O99" s="88">
        <f>'NEW Summary 1990-2018 GHG'!O29-'NON-ETS &amp; ETS'!O29</f>
        <v>36.101999999999997</v>
      </c>
      <c r="P99" s="88">
        <f>'NEW Summary 1990-2018 GHG'!P29-'NON-ETS &amp; ETS'!P29</f>
        <v>30.754533333333338</v>
      </c>
      <c r="Q99" s="88">
        <f>'NEW Summary 1990-2018 GHG'!Q29-'NON-ETS &amp; ETS'!Q29</f>
        <v>27.89746666666667</v>
      </c>
      <c r="R99" s="88">
        <f>'NEW Summary 1990-2018 GHG'!R29-'NON-ETS &amp; ETS'!R29</f>
        <v>29.550400000000003</v>
      </c>
      <c r="S99" s="88">
        <f>'NEW Summary 1990-2018 GHG'!S29-'NON-ETS &amp; ETS'!S29</f>
        <v>23.3552</v>
      </c>
      <c r="T99" s="88">
        <f>'NEW Summary 1990-2018 GHG'!T29-'NON-ETS &amp; ETS'!T29</f>
        <v>30.76113333333333</v>
      </c>
      <c r="U99" s="88">
        <f>'NEW Summary 1990-2018 GHG'!U29-'NON-ETS &amp; ETS'!U29</f>
        <v>40.926600000000008</v>
      </c>
      <c r="V99" s="88">
        <f>'NEW Summary 1990-2018 GHG'!V29-'NON-ETS &amp; ETS'!V29</f>
        <v>45.163800000000009</v>
      </c>
      <c r="W99" s="88">
        <f>'NEW Summary 1990-2018 GHG'!W29-'NON-ETS &amp; ETS'!W29</f>
        <v>32.322400000000002</v>
      </c>
      <c r="X99" s="88">
        <f>'NEW Summary 1990-2018 GHG'!X29-'NON-ETS &amp; ETS'!X29</f>
        <v>21.321666666666669</v>
      </c>
      <c r="Y99" s="88">
        <f>'NEW Summary 1990-2018 GHG'!Y29-'NON-ETS &amp; ETS'!Y29</f>
        <v>21.661200000000001</v>
      </c>
      <c r="Z99" s="88">
        <f>'NEW Summary 1990-2018 GHG'!Z29-'NON-ETS &amp; ETS'!Z29</f>
        <v>25.086600000000001</v>
      </c>
      <c r="AA99" s="88">
        <f>'NEW Summary 1990-2018 GHG'!AA29-'NON-ETS &amp; ETS'!AA29</f>
        <v>28.305199999999999</v>
      </c>
      <c r="AB99" s="88">
        <f>'NEW Summary 1990-2018 GHG'!AB29-'NON-ETS &amp; ETS'!AB29</f>
        <v>35.79913333333333</v>
      </c>
      <c r="AC99" s="88">
        <f>'NEW Summary 1990-2018 GHG'!AC29-'NON-ETS &amp; ETS'!AC29</f>
        <v>35.042333333333339</v>
      </c>
      <c r="AD99" s="88">
        <f>'NEW Summary 1990-2018 GHG'!AD29-'NON-ETS &amp; ETS'!AD29</f>
        <v>38.126733333333334</v>
      </c>
      <c r="AE99" s="72"/>
      <c r="AF99" s="28">
        <f t="shared" si="7"/>
        <v>8.801925290363069E-2</v>
      </c>
    </row>
    <row r="100" spans="1:34" outlineLevel="1" x14ac:dyDescent="0.25">
      <c r="A100" s="74" t="s">
        <v>34</v>
      </c>
      <c r="B100" s="88">
        <f>'NEW Summary 1990-2018 GHG'!B30-'NON-ETS &amp; ETS'!B30</f>
        <v>730.61939279182468</v>
      </c>
      <c r="C100" s="88">
        <f>'NEW Summary 1990-2018 GHG'!C30-'NON-ETS &amp; ETS'!C30</f>
        <v>758.72013866843315</v>
      </c>
      <c r="D100" s="88">
        <f>'NEW Summary 1990-2018 GHG'!D30-'NON-ETS &amp; ETS'!D30</f>
        <v>769.25791837216161</v>
      </c>
      <c r="E100" s="88">
        <f>'NEW Summary 1990-2018 GHG'!E30-'NON-ETS &amp; ETS'!E30</f>
        <v>772.77051160673761</v>
      </c>
      <c r="F100" s="88">
        <f>'NEW Summary 1990-2018 GHG'!F30-'NON-ETS &amp; ETS'!F30</f>
        <v>878.14830864402018</v>
      </c>
      <c r="G100" s="88">
        <f>'NEW Summary 1990-2018 GHG'!G30-'NON-ETS &amp; ETS'!G30</f>
        <v>1008.1142583233349</v>
      </c>
      <c r="H100" s="88">
        <f>'NEW Summary 1990-2018 GHG'!H30-'NON-ETS &amp; ETS'!H30</f>
        <v>811.40903718707443</v>
      </c>
      <c r="I100" s="88">
        <f>'NEW Summary 1990-2018 GHG'!I30-'NON-ETS &amp; ETS'!I30</f>
        <v>839.50978306368313</v>
      </c>
      <c r="J100" s="88">
        <f>'NEW Summary 1990-2018 GHG'!J30-'NON-ETS &amp; ETS'!J30</f>
        <v>832.4845965945309</v>
      </c>
      <c r="K100" s="88">
        <f>'NEW Summary 1990-2018 GHG'!K30-'NON-ETS &amp; ETS'!K30</f>
        <v>878.14830864402018</v>
      </c>
      <c r="L100" s="88">
        <f>'NEW Summary 1990-2018 GHG'!L30-'NON-ETS &amp; ETS'!L30</f>
        <v>909.76164775520476</v>
      </c>
      <c r="M100" s="88">
        <f>'NEW Summary 1990-2018 GHG'!M30-'NON-ETS &amp; ETS'!M30</f>
        <v>920.29942745893288</v>
      </c>
      <c r="N100" s="88">
        <f>'NEW Summary 1990-2018 GHG'!N30-'NON-ETS &amp; ETS'!N30</f>
        <v>923.81202069350911</v>
      </c>
      <c r="O100" s="88">
        <f>'NEW Summary 1990-2018 GHG'!O30-'NON-ETS &amp; ETS'!O30</f>
        <v>927.324613928085</v>
      </c>
      <c r="P100" s="88">
        <f>'NEW Summary 1990-2018 GHG'!P30-'NON-ETS &amp; ETS'!P30</f>
        <v>888.68608834774818</v>
      </c>
      <c r="Q100" s="88">
        <f>'NEW Summary 1990-2018 GHG'!Q30-'NON-ETS &amp; ETS'!Q30</f>
        <v>953.62749060348006</v>
      </c>
      <c r="R100" s="88">
        <f>'NEW Summary 1990-2018 GHG'!R30-'NON-ETS &amp; ETS'!R30</f>
        <v>914.19429367682551</v>
      </c>
      <c r="S100" s="88">
        <f>'NEW Summary 1990-2018 GHG'!S30-'NON-ETS &amp; ETS'!S30</f>
        <v>868.019536051518</v>
      </c>
      <c r="T100" s="88">
        <f>'NEW Summary 1990-2018 GHG'!T30-'NON-ETS &amp; ETS'!T30</f>
        <v>939.19130712314029</v>
      </c>
      <c r="U100" s="88">
        <f>'NEW Summary 1990-2018 GHG'!U30-'NON-ETS &amp; ETS'!U30</f>
        <v>796.63204249312673</v>
      </c>
      <c r="V100" s="88">
        <f>'NEW Summary 1990-2018 GHG'!V30-'NON-ETS &amp; ETS'!V30</f>
        <v>753.49453684533717</v>
      </c>
      <c r="W100" s="88">
        <f>'NEW Summary 1990-2018 GHG'!W30-'NON-ETS &amp; ETS'!W30</f>
        <v>721.92632113105401</v>
      </c>
      <c r="X100" s="88">
        <f>'NEW Summary 1990-2018 GHG'!X30-'NON-ETS &amp; ETS'!X30</f>
        <v>687.91593425507278</v>
      </c>
      <c r="Y100" s="88">
        <f>'NEW Summary 1990-2018 GHG'!Y30-'NON-ETS &amp; ETS'!Y30</f>
        <v>596.5524000497054</v>
      </c>
      <c r="Z100" s="88">
        <f>'NEW Summary 1990-2018 GHG'!Z30-'NON-ETS &amp; ETS'!Z30</f>
        <v>534.51960686279415</v>
      </c>
      <c r="AA100" s="88">
        <f>'NEW Summary 1990-2018 GHG'!AA30-'NON-ETS &amp; ETS'!AA30</f>
        <v>514.94152107200102</v>
      </c>
      <c r="AB100" s="88">
        <f>'NEW Summary 1990-2018 GHG'!AB30-'NON-ETS &amp; ETS'!AB30</f>
        <v>540.70349683170355</v>
      </c>
      <c r="AC100" s="88">
        <f>'NEW Summary 1990-2018 GHG'!AC30-'NON-ETS &amp; ETS'!AC30</f>
        <v>560.3426889086461</v>
      </c>
      <c r="AD100" s="88">
        <f>'NEW Summary 1990-2018 GHG'!AD30-'NON-ETS &amp; ETS'!AD30</f>
        <v>595.84193604631332</v>
      </c>
      <c r="AE100" s="72"/>
      <c r="AF100" s="28">
        <f t="shared" si="7"/>
        <v>6.3352744383633322E-2</v>
      </c>
    </row>
    <row r="101" spans="1:34" outlineLevel="1" x14ac:dyDescent="0.25">
      <c r="A101" s="74" t="s">
        <v>35</v>
      </c>
      <c r="B101" s="88">
        <f>'NEW Summary 1990-2018 GHG'!B31-'NON-ETS &amp; ETS'!B31</f>
        <v>87.84631445959856</v>
      </c>
      <c r="C101" s="88">
        <f>'NEW Summary 1990-2018 GHG'!C31-'NON-ETS &amp; ETS'!C31</f>
        <v>94.931314244610022</v>
      </c>
      <c r="D101" s="88">
        <f>'NEW Summary 1990-2018 GHG'!D31-'NON-ETS &amp; ETS'!D31</f>
        <v>101.10295101874873</v>
      </c>
      <c r="E101" s="88">
        <f>'NEW Summary 1990-2018 GHG'!E31-'NON-ETS &amp; ETS'!E31</f>
        <v>113.14790018316168</v>
      </c>
      <c r="F101" s="88">
        <f>'NEW Summary 1990-2018 GHG'!F31-'NON-ETS &amp; ETS'!F31</f>
        <v>117.92190765207233</v>
      </c>
      <c r="G101" s="88">
        <f>'NEW Summary 1990-2018 GHG'!G31-'NON-ETS &amp; ETS'!G31</f>
        <v>158.5545060614925</v>
      </c>
      <c r="H101" s="88">
        <f>'NEW Summary 1990-2018 GHG'!H31-'NON-ETS &amp; ETS'!H31</f>
        <v>135.29419471793358</v>
      </c>
      <c r="I101" s="88">
        <f>'NEW Summary 1990-2018 GHG'!I31-'NON-ETS &amp; ETS'!I31</f>
        <v>119.28888719183486</v>
      </c>
      <c r="J101" s="88">
        <f>'NEW Summary 1990-2018 GHG'!J31-'NON-ETS &amp; ETS'!J31</f>
        <v>131.82954522971028</v>
      </c>
      <c r="K101" s="88">
        <f>'NEW Summary 1990-2018 GHG'!K31-'NON-ETS &amp; ETS'!K31</f>
        <v>116.31912924999497</v>
      </c>
      <c r="L101" s="88">
        <f>'NEW Summary 1990-2018 GHG'!L31-'NON-ETS &amp; ETS'!L31</f>
        <v>113.24066680663736</v>
      </c>
      <c r="M101" s="88">
        <f>'NEW Summary 1990-2018 GHG'!M31-'NON-ETS &amp; ETS'!M31</f>
        <v>115.16792405910972</v>
      </c>
      <c r="N101" s="88">
        <f>'NEW Summary 1990-2018 GHG'!N31-'NON-ETS &amp; ETS'!N31</f>
        <v>98.875326064714159</v>
      </c>
      <c r="O101" s="88">
        <f>'NEW Summary 1990-2018 GHG'!O31-'NON-ETS &amp; ETS'!O31</f>
        <v>142.20507517556814</v>
      </c>
      <c r="P101" s="88">
        <f>'NEW Summary 1990-2018 GHG'!P31-'NON-ETS &amp; ETS'!P31</f>
        <v>161.70438755213033</v>
      </c>
      <c r="Q101" s="88">
        <f>'NEW Summary 1990-2018 GHG'!Q31-'NON-ETS &amp; ETS'!Q31</f>
        <v>144.9441406326537</v>
      </c>
      <c r="R101" s="88">
        <f>'NEW Summary 1990-2018 GHG'!R31-'NON-ETS &amp; ETS'!R31</f>
        <v>129.47086232874588</v>
      </c>
      <c r="S101" s="88">
        <f>'NEW Summary 1990-2018 GHG'!S31-'NON-ETS &amp; ETS'!S31</f>
        <v>120.74058456243515</v>
      </c>
      <c r="T101" s="88">
        <f>'NEW Summary 1990-2018 GHG'!T31-'NON-ETS &amp; ETS'!T31</f>
        <v>103.65187194207424</v>
      </c>
      <c r="U101" s="88">
        <f>'NEW Summary 1990-2018 GHG'!U31-'NON-ETS &amp; ETS'!U31</f>
        <v>96.918377113630726</v>
      </c>
      <c r="V101" s="88">
        <f>'NEW Summary 1990-2018 GHG'!V31-'NON-ETS &amp; ETS'!V31</f>
        <v>76.18030921750001</v>
      </c>
      <c r="W101" s="88">
        <f>'NEW Summary 1990-2018 GHG'!W31-'NON-ETS &amp; ETS'!W31</f>
        <v>63.100669669385354</v>
      </c>
      <c r="X101" s="88">
        <f>'NEW Summary 1990-2018 GHG'!X31-'NON-ETS &amp; ETS'!X31</f>
        <v>69.853230235278772</v>
      </c>
      <c r="Y101" s="88">
        <f>'NEW Summary 1990-2018 GHG'!Y31-'NON-ETS &amp; ETS'!Y31</f>
        <v>77.727652196083937</v>
      </c>
      <c r="Z101" s="88">
        <f>'NEW Summary 1990-2018 GHG'!Z31-'NON-ETS &amp; ETS'!Z31</f>
        <v>74.059059437047864</v>
      </c>
      <c r="AA101" s="88">
        <f>'NEW Summary 1990-2018 GHG'!AA31-'NON-ETS &amp; ETS'!AA31</f>
        <v>65.111053126810788</v>
      </c>
      <c r="AB101" s="88">
        <f>'NEW Summary 1990-2018 GHG'!AB31-'NON-ETS &amp; ETS'!AB31</f>
        <v>59.788493849428193</v>
      </c>
      <c r="AC101" s="88">
        <f>'NEW Summary 1990-2018 GHG'!AC31-'NON-ETS &amp; ETS'!AC31</f>
        <v>70.798971654263383</v>
      </c>
      <c r="AD101" s="88">
        <f>'NEW Summary 1990-2018 GHG'!AD31-'NON-ETS &amp; ETS'!AD31</f>
        <v>84.507409725619482</v>
      </c>
      <c r="AE101" s="72"/>
      <c r="AF101" s="28">
        <f t="shared" si="7"/>
        <v>0.19362481899171205</v>
      </c>
    </row>
    <row r="102" spans="1:34" x14ac:dyDescent="0.25">
      <c r="A102" s="77" t="s">
        <v>36</v>
      </c>
      <c r="B102" s="71">
        <f t="shared" ref="B102:AB102" si="14">SUM(B103:B106)</f>
        <v>1546.8003996996913</v>
      </c>
      <c r="C102" s="71">
        <f t="shared" si="14"/>
        <v>1627.7649618277587</v>
      </c>
      <c r="D102" s="71">
        <f t="shared" si="14"/>
        <v>1692.8601567558967</v>
      </c>
      <c r="E102" s="71">
        <f t="shared" si="14"/>
        <v>1742.5251792457784</v>
      </c>
      <c r="F102" s="71">
        <f t="shared" si="14"/>
        <v>1786.7952341677737</v>
      </c>
      <c r="G102" s="71">
        <f t="shared" si="14"/>
        <v>1823.0170859163275</v>
      </c>
      <c r="H102" s="71">
        <f t="shared" si="14"/>
        <v>1702.1735435775422</v>
      </c>
      <c r="I102" s="71">
        <f t="shared" si="14"/>
        <v>1428.9083438370149</v>
      </c>
      <c r="J102" s="71">
        <f t="shared" si="14"/>
        <v>1472.0318915508019</v>
      </c>
      <c r="K102" s="71">
        <f t="shared" si="14"/>
        <v>1477.2829261327743</v>
      </c>
      <c r="L102" s="71">
        <f t="shared" si="14"/>
        <v>1489.0931634895912</v>
      </c>
      <c r="M102" s="71">
        <f t="shared" si="14"/>
        <v>1601.8416075473442</v>
      </c>
      <c r="N102" s="71">
        <f t="shared" si="14"/>
        <v>1707.6016299791327</v>
      </c>
      <c r="O102" s="71">
        <f t="shared" si="14"/>
        <v>1763.0989231024366</v>
      </c>
      <c r="P102" s="71">
        <f t="shared" si="14"/>
        <v>1484.2041275760614</v>
      </c>
      <c r="Q102" s="71">
        <f t="shared" si="14"/>
        <v>1290.6781700928918</v>
      </c>
      <c r="R102" s="71">
        <f t="shared" si="14"/>
        <v>1326.3973042215107</v>
      </c>
      <c r="S102" s="71">
        <f t="shared" si="14"/>
        <v>848.50866420761213</v>
      </c>
      <c r="T102" s="71">
        <f t="shared" si="14"/>
        <v>687.385940110756</v>
      </c>
      <c r="U102" s="71">
        <f t="shared" si="14"/>
        <v>515.20520574863963</v>
      </c>
      <c r="V102" s="71">
        <f t="shared" si="14"/>
        <v>499.72273998324999</v>
      </c>
      <c r="W102" s="71">
        <f t="shared" si="14"/>
        <v>590.77098648624724</v>
      </c>
      <c r="X102" s="71">
        <f t="shared" si="14"/>
        <v>515.08880465427978</v>
      </c>
      <c r="Y102" s="71">
        <f t="shared" si="14"/>
        <v>671.03350107816573</v>
      </c>
      <c r="Z102" s="71">
        <f t="shared" si="14"/>
        <v>852.47113361551919</v>
      </c>
      <c r="AA102" s="71">
        <f t="shared" si="14"/>
        <v>933.52324053743564</v>
      </c>
      <c r="AB102" s="71">
        <f t="shared" si="14"/>
        <v>938.95739031109133</v>
      </c>
      <c r="AC102" s="71">
        <f t="shared" ref="AC102:AD102" si="15">SUM(AC103:AC106)</f>
        <v>916.31016695767596</v>
      </c>
      <c r="AD102" s="71">
        <f t="shared" si="15"/>
        <v>890.8274586282148</v>
      </c>
      <c r="AE102" s="72"/>
      <c r="AF102" s="79">
        <f t="shared" si="7"/>
        <v>-2.7810133782612715E-2</v>
      </c>
    </row>
    <row r="103" spans="1:34" outlineLevel="1" x14ac:dyDescent="0.25">
      <c r="A103" s="74" t="s">
        <v>37</v>
      </c>
      <c r="B103" s="88">
        <f>'NEW Summary 1990-2018 GHG'!B33-'NON-ETS &amp; ETS'!B33</f>
        <v>1318.0750046457997</v>
      </c>
      <c r="C103" s="88">
        <f>'NEW Summary 1990-2018 GHG'!C33-'NON-ETS &amp; ETS'!C33</f>
        <v>1398.5762396203297</v>
      </c>
      <c r="D103" s="88">
        <f>'NEW Summary 1990-2018 GHG'!D33-'NON-ETS &amp; ETS'!D33</f>
        <v>1461.4329391711981</v>
      </c>
      <c r="E103" s="88">
        <f>'NEW Summary 1990-2018 GHG'!E33-'NON-ETS &amp; ETS'!E33</f>
        <v>1510.5881268151277</v>
      </c>
      <c r="F103" s="88">
        <f>'NEW Summary 1990-2018 GHG'!F33-'NON-ETS &amp; ETS'!F33</f>
        <v>1556.0660070268186</v>
      </c>
      <c r="G103" s="88">
        <f>'NEW Summary 1990-2018 GHG'!G33-'NON-ETS &amp; ETS'!G33</f>
        <v>1592.759090270677</v>
      </c>
      <c r="H103" s="88">
        <f>'NEW Summary 1990-2018 GHG'!H33-'NON-ETS &amp; ETS'!H33</f>
        <v>1471.8696106900711</v>
      </c>
      <c r="I103" s="88">
        <f>'NEW Summary 1990-2018 GHG'!I33-'NON-ETS &amp; ETS'!I33</f>
        <v>1212.7245603159163</v>
      </c>
      <c r="J103" s="88">
        <f>'NEW Summary 1990-2018 GHG'!J33-'NON-ETS &amp; ETS'!J33</f>
        <v>1263.4259964598352</v>
      </c>
      <c r="K103" s="88">
        <f>'NEW Summary 1990-2018 GHG'!K33-'NON-ETS &amp; ETS'!K33</f>
        <v>1261.2873970377811</v>
      </c>
      <c r="L103" s="88">
        <f>'NEW Summary 1990-2018 GHG'!L33-'NON-ETS &amp; ETS'!L33</f>
        <v>1268.1637358600644</v>
      </c>
      <c r="M103" s="88">
        <f>'NEW Summary 1990-2018 GHG'!M33-'NON-ETS &amp; ETS'!M33</f>
        <v>1364.4710203505406</v>
      </c>
      <c r="N103" s="88">
        <f>'NEW Summary 1990-2018 GHG'!N33-'NON-ETS &amp; ETS'!N33</f>
        <v>1437.6433897413656</v>
      </c>
      <c r="O103" s="88">
        <f>'NEW Summary 1990-2018 GHG'!O33-'NON-ETS &amp; ETS'!O33</f>
        <v>1457.1351738766384</v>
      </c>
      <c r="P103" s="88">
        <f>'NEW Summary 1990-2018 GHG'!P33-'NON-ETS &amp; ETS'!P33</f>
        <v>1190.8522842044661</v>
      </c>
      <c r="Q103" s="88">
        <f>'NEW Summary 1990-2018 GHG'!Q33-'NON-ETS &amp; ETS'!Q33</f>
        <v>1006.9985553870778</v>
      </c>
      <c r="R103" s="88">
        <f>'NEW Summary 1990-2018 GHG'!R33-'NON-ETS &amp; ETS'!R33</f>
        <v>1049.2955470508382</v>
      </c>
      <c r="S103" s="88">
        <f>'NEW Summary 1990-2018 GHG'!S33-'NON-ETS &amp; ETS'!S33</f>
        <v>615.99279973624357</v>
      </c>
      <c r="T103" s="88">
        <f>'NEW Summary 1990-2018 GHG'!T33-'NON-ETS &amp; ETS'!T33</f>
        <v>463.84204329766396</v>
      </c>
      <c r="U103" s="88">
        <f>'NEW Summary 1990-2018 GHG'!U33-'NON-ETS &amp; ETS'!U33</f>
        <v>284.8049081264104</v>
      </c>
      <c r="V103" s="88">
        <f>'NEW Summary 1990-2018 GHG'!V33-'NON-ETS &amp; ETS'!V33</f>
        <v>278.64650733286254</v>
      </c>
      <c r="W103" s="88">
        <f>'NEW Summary 1990-2018 GHG'!W33-'NON-ETS &amp; ETS'!W33</f>
        <v>381.56113356609893</v>
      </c>
      <c r="X103" s="88">
        <f>'NEW Summary 1990-2018 GHG'!X33-'NON-ETS &amp; ETS'!X33</f>
        <v>302.79154765173917</v>
      </c>
      <c r="Y103" s="88">
        <f>'NEW Summary 1990-2018 GHG'!Y33-'NON-ETS &amp; ETS'!Y33</f>
        <v>460.96994317368154</v>
      </c>
      <c r="Z103" s="88">
        <f>'NEW Summary 1990-2018 GHG'!Z33-'NON-ETS &amp; ETS'!Z33</f>
        <v>648.10107072438586</v>
      </c>
      <c r="AA103" s="88">
        <f>'NEW Summary 1990-2018 GHG'!AA33-'NON-ETS &amp; ETS'!AA33</f>
        <v>726.92670538507707</v>
      </c>
      <c r="AB103" s="88">
        <f>'NEW Summary 1990-2018 GHG'!AB33-'NON-ETS &amp; ETS'!AB33</f>
        <v>749.56085926208709</v>
      </c>
      <c r="AC103" s="88">
        <f>'NEW Summary 1990-2018 GHG'!AC33-'NON-ETS &amp; ETS'!AC33</f>
        <v>717.90523816711902</v>
      </c>
      <c r="AD103" s="88">
        <f>'NEW Summary 1990-2018 GHG'!AD33-'NON-ETS &amp; ETS'!AD33</f>
        <v>692.70918628536094</v>
      </c>
      <c r="AE103" s="72"/>
      <c r="AF103" s="28">
        <f t="shared" si="7"/>
        <v>-3.5096626326457818E-2</v>
      </c>
    </row>
    <row r="104" spans="1:34" outlineLevel="1" x14ac:dyDescent="0.25">
      <c r="A104" s="74" t="s">
        <v>38</v>
      </c>
      <c r="B104" s="88">
        <f>'NEW Summary 1990-2018 GHG'!B34-'NON-ETS &amp; ETS'!B34</f>
        <v>0</v>
      </c>
      <c r="C104" s="88">
        <f>'NEW Summary 1990-2018 GHG'!C34-'NON-ETS &amp; ETS'!C34</f>
        <v>0</v>
      </c>
      <c r="D104" s="88">
        <f>'NEW Summary 1990-2018 GHG'!D34-'NON-ETS &amp; ETS'!D34</f>
        <v>0</v>
      </c>
      <c r="E104" s="88">
        <f>'NEW Summary 1990-2018 GHG'!E34-'NON-ETS &amp; ETS'!E34</f>
        <v>0</v>
      </c>
      <c r="F104" s="88">
        <f>'NEW Summary 1990-2018 GHG'!F34-'NON-ETS &amp; ETS'!F34</f>
        <v>0</v>
      </c>
      <c r="G104" s="88">
        <f>'NEW Summary 1990-2018 GHG'!G34-'NON-ETS &amp; ETS'!G34</f>
        <v>0</v>
      </c>
      <c r="H104" s="88">
        <f>'NEW Summary 1990-2018 GHG'!H34-'NON-ETS &amp; ETS'!H34</f>
        <v>0</v>
      </c>
      <c r="I104" s="88">
        <f>'NEW Summary 1990-2018 GHG'!I34-'NON-ETS &amp; ETS'!I34</f>
        <v>0</v>
      </c>
      <c r="J104" s="88">
        <f>'NEW Summary 1990-2018 GHG'!J34-'NON-ETS &amp; ETS'!J34</f>
        <v>0</v>
      </c>
      <c r="K104" s="88">
        <f>'NEW Summary 1990-2018 GHG'!K34-'NON-ETS &amp; ETS'!K34</f>
        <v>0</v>
      </c>
      <c r="L104" s="88">
        <f>'NEW Summary 1990-2018 GHG'!L34-'NON-ETS &amp; ETS'!L34</f>
        <v>0</v>
      </c>
      <c r="M104" s="88">
        <f>'NEW Summary 1990-2018 GHG'!M34-'NON-ETS &amp; ETS'!M34</f>
        <v>3.8134041600000002</v>
      </c>
      <c r="N104" s="88">
        <f>'NEW Summary 1990-2018 GHG'!N34-'NON-ETS &amp; ETS'!N34</f>
        <v>5.8339097599999992</v>
      </c>
      <c r="O104" s="88">
        <f>'NEW Summary 1990-2018 GHG'!O34-'NON-ETS &amp; ETS'!O34</f>
        <v>8.11426816</v>
      </c>
      <c r="P104" s="88">
        <f>'NEW Summary 1990-2018 GHG'!P34-'NON-ETS &amp; ETS'!P34</f>
        <v>8.5036185599999996</v>
      </c>
      <c r="Q104" s="88">
        <f>'NEW Summary 1990-2018 GHG'!Q34-'NON-ETS &amp; ETS'!Q34</f>
        <v>13.767910399999998</v>
      </c>
      <c r="R104" s="88">
        <f>'NEW Summary 1990-2018 GHG'!R34-'NON-ETS &amp; ETS'!R34</f>
        <v>13.70170368</v>
      </c>
      <c r="S104" s="88">
        <f>'NEW Summary 1990-2018 GHG'!S34-'NON-ETS &amp; ETS'!S34</f>
        <v>12.484254719999999</v>
      </c>
      <c r="T104" s="88">
        <f>'NEW Summary 1990-2018 GHG'!T34-'NON-ETS &amp; ETS'!T34</f>
        <v>16.44053504</v>
      </c>
      <c r="U104" s="88">
        <f>'NEW Summary 1990-2018 GHG'!U34-'NON-ETS &amp; ETS'!U34</f>
        <v>21.072775679999999</v>
      </c>
      <c r="V104" s="88">
        <f>'NEW Summary 1990-2018 GHG'!V34-'NON-ETS &amp; ETS'!V34</f>
        <v>20.991303680000001</v>
      </c>
      <c r="W104" s="88">
        <f>'NEW Summary 1990-2018 GHG'!W34-'NON-ETS &amp; ETS'!W34</f>
        <v>22.911470080000001</v>
      </c>
      <c r="X104" s="88">
        <f>'NEW Summary 1990-2018 GHG'!X34-'NON-ETS &amp; ETS'!X34</f>
        <v>22.413890559999999</v>
      </c>
      <c r="Y104" s="88">
        <f>'NEW Summary 1990-2018 GHG'!Y34-'NON-ETS &amp; ETS'!Y34</f>
        <v>22.730516479999999</v>
      </c>
      <c r="Z104" s="88">
        <f>'NEW Summary 1990-2018 GHG'!Z34-'NON-ETS &amp; ETS'!Z34</f>
        <v>19.298229759999998</v>
      </c>
      <c r="AA104" s="88">
        <f>'NEW Summary 1990-2018 GHG'!AA34-'NON-ETS &amp; ETS'!AA34</f>
        <v>20.662671360000001</v>
      </c>
      <c r="AB104" s="88">
        <f>'NEW Summary 1990-2018 GHG'!AB34-'NON-ETS &amp; ETS'!AB34</f>
        <v>19.890316800000001</v>
      </c>
      <c r="AC104" s="88">
        <f>'NEW Summary 1990-2018 GHG'!AC34-'NON-ETS &amp; ETS'!AC34</f>
        <v>25.636408320000001</v>
      </c>
      <c r="AD104" s="88">
        <f>'NEW Summary 1990-2018 GHG'!AD34-'NON-ETS &amp; ETS'!AD34</f>
        <v>25.636408320000001</v>
      </c>
      <c r="AE104" s="72"/>
      <c r="AF104" s="28">
        <f t="shared" si="7"/>
        <v>0</v>
      </c>
    </row>
    <row r="105" spans="1:34" outlineLevel="1" x14ac:dyDescent="0.25">
      <c r="A105" s="74" t="s">
        <v>39</v>
      </c>
      <c r="B105" s="88">
        <f>'NEW Summary 1990-2018 GHG'!B35-'NON-ETS &amp; ETS'!B35</f>
        <v>92.482933794854645</v>
      </c>
      <c r="C105" s="88">
        <f>'NEW Summary 1990-2018 GHG'!C35-'NON-ETS &amp; ETS'!C35</f>
        <v>92.835797327953685</v>
      </c>
      <c r="D105" s="88">
        <f>'NEW Summary 1990-2018 GHG'!D35-'NON-ETS &amp; ETS'!D35</f>
        <v>93.292176069139614</v>
      </c>
      <c r="E105" s="88">
        <f>'NEW Summary 1990-2018 GHG'!E35-'NON-ETS &amp; ETS'!E35</f>
        <v>93.712305908901001</v>
      </c>
      <c r="F105" s="88">
        <f>'NEW Summary 1990-2018 GHG'!F35-'NON-ETS &amp; ETS'!F35</f>
        <v>94.07075481617008</v>
      </c>
      <c r="G105" s="88">
        <f>'NEW Summary 1990-2018 GHG'!G35-'NON-ETS &amp; ETS'!G35</f>
        <v>94.428560845102808</v>
      </c>
      <c r="H105" s="88">
        <f>'NEW Summary 1990-2018 GHG'!H35-'NON-ETS &amp; ETS'!H35</f>
        <v>94.297846985895461</v>
      </c>
      <c r="I105" s="88">
        <f>'NEW Summary 1990-2018 GHG'!I35-'NON-ETS &amp; ETS'!I35</f>
        <v>80.997628875205322</v>
      </c>
      <c r="J105" s="88">
        <f>'NEW Summary 1990-2018 GHG'!J35-'NON-ETS &amp; ETS'!J35</f>
        <v>63.127772613352249</v>
      </c>
      <c r="K105" s="88">
        <f>'NEW Summary 1990-2018 GHG'!K35-'NON-ETS &amp; ETS'!K35</f>
        <v>71.095652745846323</v>
      </c>
      <c r="L105" s="88">
        <f>'NEW Summary 1990-2018 GHG'!L35-'NON-ETS &amp; ETS'!L35</f>
        <v>75.832476701115922</v>
      </c>
      <c r="M105" s="88">
        <f>'NEW Summary 1990-2018 GHG'!M35-'NON-ETS &amp; ETS'!M35</f>
        <v>85.173155612477998</v>
      </c>
      <c r="N105" s="88">
        <f>'NEW Summary 1990-2018 GHG'!N35-'NON-ETS &amp; ETS'!N35</f>
        <v>112.04929465665865</v>
      </c>
      <c r="O105" s="88">
        <f>'NEW Summary 1990-2018 GHG'!O35-'NON-ETS &amp; ETS'!O35</f>
        <v>159.28383269831673</v>
      </c>
      <c r="P105" s="88">
        <f>'NEW Summary 1990-2018 GHG'!P35-'NON-ETS &amp; ETS'!P35</f>
        <v>148.35977118883207</v>
      </c>
      <c r="Q105" s="88">
        <f>'NEW Summary 1990-2018 GHG'!Q35-'NON-ETS &amp; ETS'!Q35</f>
        <v>131.18767284423865</v>
      </c>
      <c r="R105" s="88">
        <f>'NEW Summary 1990-2018 GHG'!R35-'NON-ETS &amp; ETS'!R35</f>
        <v>128.30584769386573</v>
      </c>
      <c r="S105" s="88">
        <f>'NEW Summary 1990-2018 GHG'!S35-'NON-ETS &amp; ETS'!S35</f>
        <v>83.691154435882311</v>
      </c>
      <c r="T105" s="88">
        <f>'NEW Summary 1990-2018 GHG'!T35-'NON-ETS &amp; ETS'!T35</f>
        <v>62.64470304056475</v>
      </c>
      <c r="U105" s="88">
        <f>'NEW Summary 1990-2018 GHG'!U35-'NON-ETS &amp; ETS'!U35</f>
        <v>64.112140570243113</v>
      </c>
      <c r="V105" s="88">
        <f>'NEW Summary 1990-2018 GHG'!V35-'NON-ETS &amp; ETS'!V35</f>
        <v>55.628310851594634</v>
      </c>
      <c r="W105" s="88">
        <f>'NEW Summary 1990-2018 GHG'!W35-'NON-ETS &amp; ETS'!W35</f>
        <v>43.336563836211951</v>
      </c>
      <c r="X105" s="88">
        <f>'NEW Summary 1990-2018 GHG'!X35-'NON-ETS &amp; ETS'!X35</f>
        <v>46.11127043818496</v>
      </c>
      <c r="Y105" s="88">
        <f>'NEW Summary 1990-2018 GHG'!Y35-'NON-ETS &amp; ETS'!Y35</f>
        <v>43.57463926309029</v>
      </c>
      <c r="Z105" s="88">
        <f>'NEW Summary 1990-2018 GHG'!Z35-'NON-ETS &amp; ETS'!Z35</f>
        <v>39.141593794662292</v>
      </c>
      <c r="AA105" s="88">
        <f>'NEW Summary 1990-2018 GHG'!AA35-'NON-ETS &amp; ETS'!AA35</f>
        <v>39.647531995978412</v>
      </c>
      <c r="AB105" s="88">
        <f>'NEW Summary 1990-2018 GHG'!AB35-'NON-ETS &amp; ETS'!AB35</f>
        <v>22.386959399049072</v>
      </c>
      <c r="AC105" s="88">
        <f>'NEW Summary 1990-2018 GHG'!AC35-'NON-ETS &amp; ETS'!AC35</f>
        <v>24.615690665815734</v>
      </c>
      <c r="AD105" s="88">
        <f>'NEW Summary 1990-2018 GHG'!AD35-'NON-ETS &amp; ETS'!AD35</f>
        <v>24.615690665815734</v>
      </c>
      <c r="AE105" s="72"/>
      <c r="AF105" s="28">
        <f t="shared" si="7"/>
        <v>0</v>
      </c>
    </row>
    <row r="106" spans="1:34" outlineLevel="1" x14ac:dyDescent="0.25">
      <c r="A106" s="74" t="s">
        <v>40</v>
      </c>
      <c r="B106" s="88">
        <f>'NEW Summary 1990-2018 GHG'!B36-'NON-ETS &amp; ETS'!B36</f>
        <v>136.24246125903687</v>
      </c>
      <c r="C106" s="88">
        <f>'NEW Summary 1990-2018 GHG'!C36-'NON-ETS &amp; ETS'!C36</f>
        <v>136.35292487947538</v>
      </c>
      <c r="D106" s="88">
        <f>'NEW Summary 1990-2018 GHG'!D36-'NON-ETS &amp; ETS'!D36</f>
        <v>138.1350415155589</v>
      </c>
      <c r="E106" s="88">
        <f>'NEW Summary 1990-2018 GHG'!E36-'NON-ETS &amp; ETS'!E36</f>
        <v>138.22474652174972</v>
      </c>
      <c r="F106" s="88">
        <f>'NEW Summary 1990-2018 GHG'!F36-'NON-ETS &amp; ETS'!F36</f>
        <v>136.65847232478484</v>
      </c>
      <c r="G106" s="88">
        <f>'NEW Summary 1990-2018 GHG'!G36-'NON-ETS &amp; ETS'!G36</f>
        <v>135.82943480054763</v>
      </c>
      <c r="H106" s="88">
        <f>'NEW Summary 1990-2018 GHG'!H36-'NON-ETS &amp; ETS'!H36</f>
        <v>136.00608590157566</v>
      </c>
      <c r="I106" s="88">
        <f>'NEW Summary 1990-2018 GHG'!I36-'NON-ETS &amp; ETS'!I36</f>
        <v>135.18615464589334</v>
      </c>
      <c r="J106" s="88">
        <f>'NEW Summary 1990-2018 GHG'!J36-'NON-ETS &amp; ETS'!J36</f>
        <v>145.47812247761419</v>
      </c>
      <c r="K106" s="88">
        <f>'NEW Summary 1990-2018 GHG'!K36-'NON-ETS &amp; ETS'!K36</f>
        <v>144.89987634914675</v>
      </c>
      <c r="L106" s="88">
        <f>'NEW Summary 1990-2018 GHG'!L36-'NON-ETS &amp; ETS'!L36</f>
        <v>145.09695092841093</v>
      </c>
      <c r="M106" s="88">
        <f>'NEW Summary 1990-2018 GHG'!M36-'NON-ETS &amp; ETS'!M36</f>
        <v>148.38402742432575</v>
      </c>
      <c r="N106" s="88">
        <f>'NEW Summary 1990-2018 GHG'!N36-'NON-ETS &amp; ETS'!N36</f>
        <v>152.07503582110829</v>
      </c>
      <c r="O106" s="88">
        <f>'NEW Summary 1990-2018 GHG'!O36-'NON-ETS &amp; ETS'!O36</f>
        <v>138.56564836748166</v>
      </c>
      <c r="P106" s="88">
        <f>'NEW Summary 1990-2018 GHG'!P36-'NON-ETS &amp; ETS'!P36</f>
        <v>136.48845362276316</v>
      </c>
      <c r="Q106" s="88">
        <f>'NEW Summary 1990-2018 GHG'!Q36-'NON-ETS &amp; ETS'!Q36</f>
        <v>138.72403146157541</v>
      </c>
      <c r="R106" s="88">
        <f>'NEW Summary 1990-2018 GHG'!R36-'NON-ETS &amp; ETS'!R36</f>
        <v>135.0942057968067</v>
      </c>
      <c r="S106" s="88">
        <f>'NEW Summary 1990-2018 GHG'!S36-'NON-ETS &amp; ETS'!S36</f>
        <v>136.34045531548622</v>
      </c>
      <c r="T106" s="88">
        <f>'NEW Summary 1990-2018 GHG'!T36-'NON-ETS &amp; ETS'!T36</f>
        <v>144.45865873252731</v>
      </c>
      <c r="U106" s="88">
        <f>'NEW Summary 1990-2018 GHG'!U36-'NON-ETS &amp; ETS'!U36</f>
        <v>145.21538137198615</v>
      </c>
      <c r="V106" s="88">
        <f>'NEW Summary 1990-2018 GHG'!V36-'NON-ETS &amp; ETS'!V36</f>
        <v>144.45661811879282</v>
      </c>
      <c r="W106" s="88">
        <f>'NEW Summary 1990-2018 GHG'!W36-'NON-ETS &amp; ETS'!W36</f>
        <v>142.9618190039364</v>
      </c>
      <c r="X106" s="88">
        <f>'NEW Summary 1990-2018 GHG'!X36-'NON-ETS &amp; ETS'!X36</f>
        <v>143.77209600435555</v>
      </c>
      <c r="Y106" s="88">
        <f>'NEW Summary 1990-2018 GHG'!Y36-'NON-ETS &amp; ETS'!Y36</f>
        <v>143.7584021613938</v>
      </c>
      <c r="Z106" s="88">
        <f>'NEW Summary 1990-2018 GHG'!Z36-'NON-ETS &amp; ETS'!Z36</f>
        <v>145.930239336471</v>
      </c>
      <c r="AA106" s="88">
        <f>'NEW Summary 1990-2018 GHG'!AA36-'NON-ETS &amp; ETS'!AA36</f>
        <v>146.28633179638013</v>
      </c>
      <c r="AB106" s="88">
        <f>'NEW Summary 1990-2018 GHG'!AB36-'NON-ETS &amp; ETS'!AB36</f>
        <v>147.11925484995513</v>
      </c>
      <c r="AC106" s="88">
        <f>'NEW Summary 1990-2018 GHG'!AC36-'NON-ETS &amp; ETS'!AC36</f>
        <v>148.15282980474126</v>
      </c>
      <c r="AD106" s="88">
        <f>'NEW Summary 1990-2018 GHG'!AD36-'NON-ETS &amp; ETS'!AD36</f>
        <v>147.86617335703824</v>
      </c>
      <c r="AE106" s="72"/>
      <c r="AF106" s="28">
        <f t="shared" si="7"/>
        <v>-1.9348698778202484E-3</v>
      </c>
    </row>
    <row r="107" spans="1:34" x14ac:dyDescent="0.25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1"/>
      <c r="AF107" s="82"/>
    </row>
    <row r="108" spans="1:34" x14ac:dyDescent="0.25">
      <c r="A108" s="83" t="s">
        <v>45</v>
      </c>
      <c r="B108" s="84">
        <f>'NEW Summary 1990-2018 GHG'!B38-'NON-ETS &amp; ETS'!B38</f>
        <v>55423.848337155068</v>
      </c>
      <c r="C108" s="84">
        <f>'NEW Summary 1990-2018 GHG'!C38-'NON-ETS &amp; ETS'!C38</f>
        <v>56105.590482029125</v>
      </c>
      <c r="D108" s="84">
        <f>'NEW Summary 1990-2018 GHG'!D38-'NON-ETS &amp; ETS'!D38</f>
        <v>55968.865268319467</v>
      </c>
      <c r="E108" s="84">
        <f>'NEW Summary 1990-2018 GHG'!E38-'NON-ETS &amp; ETS'!E38</f>
        <v>56380.2329120922</v>
      </c>
      <c r="F108" s="84">
        <f>'NEW Summary 1990-2018 GHG'!F38-'NON-ETS &amp; ETS'!F38</f>
        <v>57717.214536481653</v>
      </c>
      <c r="G108" s="84">
        <f>'NEW Summary 1990-2018 GHG'!G38-'NON-ETS &amp; ETS'!G38</f>
        <v>59204.666197501945</v>
      </c>
      <c r="H108" s="84">
        <f>'NEW Summary 1990-2018 GHG'!H38-'NON-ETS &amp; ETS'!H38</f>
        <v>61281.278754538806</v>
      </c>
      <c r="I108" s="84">
        <f>'NEW Summary 1990-2018 GHG'!I38-'NON-ETS &amp; ETS'!I38</f>
        <v>62667.079856128606</v>
      </c>
      <c r="J108" s="84">
        <f>'NEW Summary 1990-2018 GHG'!J38-'NON-ETS &amp; ETS'!J38</f>
        <v>65187.637801395736</v>
      </c>
      <c r="K108" s="84">
        <f>'NEW Summary 1990-2018 GHG'!K38-'NON-ETS &amp; ETS'!K38</f>
        <v>66314.017133718575</v>
      </c>
      <c r="L108" s="84">
        <f>'NEW Summary 1990-2018 GHG'!L38-'NON-ETS &amp; ETS'!L38</f>
        <v>68485.368192815164</v>
      </c>
      <c r="M108" s="84">
        <f>'NEW Summary 1990-2018 GHG'!M38-'NON-ETS &amp; ETS'!M38</f>
        <v>70481.896259205561</v>
      </c>
      <c r="N108" s="84">
        <f>'NEW Summary 1990-2018 GHG'!N38-'NON-ETS &amp; ETS'!N38</f>
        <v>68441.224226040606</v>
      </c>
      <c r="O108" s="84">
        <f>'NEW Summary 1990-2018 GHG'!O38-'NON-ETS &amp; ETS'!O38</f>
        <v>68675.476480690937</v>
      </c>
      <c r="P108" s="84">
        <f>'NEW Summary 1990-2018 GHG'!P38-'NON-ETS &amp; ETS'!P38</f>
        <v>67977.455356410457</v>
      </c>
      <c r="Q108" s="84">
        <f>'NEW Summary 1990-2018 GHG'!Q38-'NON-ETS &amp; ETS'!Q38</f>
        <v>47115.986249788839</v>
      </c>
      <c r="R108" s="84">
        <f>'NEW Summary 1990-2018 GHG'!R38-'NON-ETS &amp; ETS'!R38</f>
        <v>47122.791849834408</v>
      </c>
      <c r="S108" s="84">
        <f>'NEW Summary 1990-2018 GHG'!S38-'NON-ETS &amp; ETS'!S38</f>
        <v>46786.193066372944</v>
      </c>
      <c r="T108" s="84">
        <f>'NEW Summary 1990-2018 GHG'!T38-'NON-ETS &amp; ETS'!T38</f>
        <v>46932.885198296513</v>
      </c>
      <c r="U108" s="84">
        <f>'NEW Summary 1990-2018 GHG'!U38-'NON-ETS &amp; ETS'!U38</f>
        <v>44363.344480436266</v>
      </c>
      <c r="V108" s="84">
        <f>'NEW Summary 1990-2018 GHG'!V38-'NON-ETS &amp; ETS'!V38</f>
        <v>43753.535061482769</v>
      </c>
      <c r="W108" s="84">
        <f>'NEW Summary 1990-2018 GHG'!W38-'NON-ETS &amp; ETS'!W38</f>
        <v>41247.595289805337</v>
      </c>
      <c r="X108" s="84">
        <f>'NEW Summary 1990-2018 GHG'!X38-'NON-ETS &amp; ETS'!X38</f>
        <v>40773.417375053439</v>
      </c>
      <c r="Y108" s="84">
        <f>'NEW Summary 1990-2018 GHG'!Y38-'NON-ETS &amp; ETS'!Y38</f>
        <v>41729.96218866577</v>
      </c>
      <c r="Z108" s="84">
        <f>'NEW Summary 1990-2018 GHG'!Z38-'NON-ETS &amp; ETS'!Z38</f>
        <v>41133.161784503536</v>
      </c>
      <c r="AA108" s="84">
        <f>'NEW Summary 1990-2018 GHG'!AA38-'NON-ETS &amp; ETS'!AA38</f>
        <v>42337.317909292804</v>
      </c>
      <c r="AB108" s="84">
        <f>'NEW Summary 1990-2018 GHG'!AB38-'NON-ETS &amp; ETS'!AB38</f>
        <v>43499.103342286049</v>
      </c>
      <c r="AC108" s="84">
        <f>'NEW Summary 1990-2018 GHG'!AC38-'NON-ETS &amp; ETS'!AC38</f>
        <v>43737.918654201785</v>
      </c>
      <c r="AD108" s="84">
        <f>'NEW Summary 1990-2018 GHG'!AD38-'NON-ETS &amp; ETS'!AD38</f>
        <v>44975.299204748015</v>
      </c>
      <c r="AE108" s="85"/>
      <c r="AF108" s="10">
        <f>(AD108-AC108)/AC108</f>
        <v>2.8290796375774908E-2</v>
      </c>
      <c r="AG108" s="10">
        <f>(AD108-AA108)/AA108</f>
        <v>6.2308654060397831E-2</v>
      </c>
      <c r="AH108" s="82"/>
    </row>
    <row r="109" spans="1:34" x14ac:dyDescent="0.25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9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Summary 1990-2018 GHG</vt:lpstr>
      <vt:lpstr>NEW Summary 1990-2018 CO2</vt:lpstr>
      <vt:lpstr>NEW Summary 1990-2018 CH4</vt:lpstr>
      <vt:lpstr>NEW Summary 1990-2018 N2O</vt:lpstr>
      <vt:lpstr>NON-ETS &amp; 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2019-10-23T08:11:05Z</dcterms:created>
  <dcterms:modified xsi:type="dcterms:W3CDTF">2019-10-23T12:58:53Z</dcterms:modified>
</cp:coreProperties>
</file>