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theme/themeOverride5.xml" ContentType="application/vnd.openxmlformats-officedocument.themeOverride+xml"/>
  <Override PartName="/xl/charts/chart7.xml" ContentType="application/vnd.openxmlformats-officedocument.drawingml.chart+xml"/>
  <Override PartName="/xl/theme/themeOverride6.xml" ContentType="application/vnd.openxmlformats-officedocument.themeOverride+xml"/>
  <Override PartName="/xl/charts/chart8.xml" ContentType="application/vnd.openxmlformats-officedocument.drawingml.chart+xml"/>
  <Override PartName="/xl/theme/themeOverride7.xml" ContentType="application/vnd.openxmlformats-officedocument.themeOverride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theme/themeOverride8.xml" ContentType="application/vnd.openxmlformats-officedocument.themeOverride+xml"/>
  <Override PartName="/xl/charts/chart10.xml" ContentType="application/vnd.openxmlformats-officedocument.drawingml.chart+xml"/>
  <Override PartName="/xl/theme/themeOverride9.xml" ContentType="application/vnd.openxmlformats-officedocument.themeOverride+xml"/>
  <Override PartName="/xl/charts/chart11.xml" ContentType="application/vnd.openxmlformats-officedocument.drawingml.chart+xml"/>
  <Override PartName="/xl/theme/themeOverride10.xml" ContentType="application/vnd.openxmlformats-officedocument.themeOverride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theme/themeOverride11.xml" ContentType="application/vnd.openxmlformats-officedocument.themeOverride+xml"/>
  <Override PartName="/xl/charts/chart13.xml" ContentType="application/vnd.openxmlformats-officedocument.drawingml.chart+xml"/>
  <Override PartName="/xl/theme/themeOverride12.xml" ContentType="application/vnd.openxmlformats-officedocument.themeOverride+xml"/>
  <Override PartName="/xl/charts/chart14.xml" ContentType="application/vnd.openxmlformats-officedocument.drawingml.chart+xml"/>
  <Override PartName="/xl/theme/themeOverride13.xml" ContentType="application/vnd.openxmlformats-officedocument.themeOverride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theme/themeOverride14.xml" ContentType="application/vnd.openxmlformats-officedocument.themeOverride+xml"/>
  <Override PartName="/xl/charts/chart16.xml" ContentType="application/vnd.openxmlformats-officedocument.drawingml.chart+xml"/>
  <Override PartName="/xl/theme/themeOverride15.xml" ContentType="application/vnd.openxmlformats-officedocument.themeOverride+xml"/>
  <Override PartName="/xl/charts/chart17.xml" ContentType="application/vnd.openxmlformats-officedocument.drawingml.chart+xml"/>
  <Override PartName="/xl/theme/themeOverride16.xml" ContentType="application/vnd.openxmlformats-officedocument.themeOverride+xml"/>
  <Override PartName="/xl/charts/chart18.xml" ContentType="application/vnd.openxmlformats-officedocument.drawingml.chart+xml"/>
  <Override PartName="/xl/theme/themeOverride17.xml" ContentType="application/vnd.openxmlformats-officedocument.themeOverride+xml"/>
  <Override PartName="/xl/charts/chart19.xml" ContentType="application/vnd.openxmlformats-officedocument.drawingml.chart+xml"/>
  <Override PartName="/xl/theme/themeOverride18.xml" ContentType="application/vnd.openxmlformats-officedocument.themeOverride+xml"/>
  <Override PartName="/xl/charts/chart20.xml" ContentType="application/vnd.openxmlformats-officedocument.drawingml.chart+xml"/>
  <Override PartName="/xl/theme/themeOverride19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ir Emissions\Annual Inventory Compilation\2019data\Outputs\EU MM Decision\Website\"/>
    </mc:Choice>
  </mc:AlternateContent>
  <xr:revisionPtr revIDLastSave="0" documentId="13_ncr:1_{55AFB484-D80C-4F33-B515-2EE0E1EC2DAC}" xr6:coauthVersionLast="41" xr6:coauthVersionMax="41" xr10:uidLastSave="{00000000-0000-0000-0000-000000000000}"/>
  <bookViews>
    <workbookView xWindow="-120" yWindow="-120" windowWidth="19440" windowHeight="11160" xr2:uid="{1A2E2571-6F93-4CDE-BF21-01D43D9DE9EE}"/>
  </bookViews>
  <sheets>
    <sheet name="NEW Summary 1990-2019 GHG" sheetId="1" r:id="rId1"/>
    <sheet name="NEW Summary 1990-2019 CO2" sheetId="2" r:id="rId2"/>
    <sheet name="NEW Summary 1990-2019 CH4" sheetId="3" r:id="rId3"/>
    <sheet name="NEW Summary 1990-2019 N2O" sheetId="4" r:id="rId4"/>
    <sheet name="NON-ETS &amp; ETS" sheetId="5" r:id="rId5"/>
  </sheets>
  <externalReferences>
    <externalReference r:id="rId6"/>
    <externalReference r:id="rId7"/>
  </externalReferences>
  <definedNames>
    <definedName name="_xlnm._FilterDatabase" localSheetId="0" hidden="1">'NEW Summary 1990-2019 GHG'!#REF!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G18" i="5" l="1"/>
  <c r="AC17" i="5"/>
  <c r="AB17" i="5"/>
  <c r="AA17" i="5"/>
  <c r="Z17" i="5"/>
  <c r="W17" i="5"/>
  <c r="V17" i="5"/>
  <c r="U17" i="5"/>
  <c r="Q17" i="5"/>
  <c r="AE17" i="5"/>
  <c r="AD17" i="5"/>
  <c r="Y17" i="5"/>
  <c r="X17" i="5"/>
  <c r="T17" i="5"/>
  <c r="S17" i="5"/>
  <c r="R17" i="5"/>
  <c r="AG16" i="5"/>
  <c r="W11" i="5"/>
  <c r="V11" i="5"/>
  <c r="U11" i="5"/>
  <c r="Q11" i="5"/>
  <c r="X11" i="5"/>
  <c r="T11" i="5"/>
  <c r="S11" i="5"/>
  <c r="R11" i="5"/>
  <c r="AG8" i="5"/>
  <c r="T2" i="5"/>
  <c r="S2" i="5"/>
  <c r="AG3" i="5"/>
  <c r="AB2" i="5"/>
  <c r="V2" i="5"/>
  <c r="AA2" i="5"/>
  <c r="Z2" i="5"/>
  <c r="AJ36" i="4"/>
  <c r="AG35" i="4"/>
  <c r="AA32" i="4"/>
  <c r="Z32" i="4"/>
  <c r="Y32" i="4"/>
  <c r="U32" i="4"/>
  <c r="T32" i="4"/>
  <c r="S32" i="4"/>
  <c r="O32" i="4"/>
  <c r="N32" i="4"/>
  <c r="M32" i="4"/>
  <c r="I32" i="4"/>
  <c r="H32" i="4"/>
  <c r="G32" i="4"/>
  <c r="C32" i="4"/>
  <c r="B32" i="4"/>
  <c r="AC32" i="4"/>
  <c r="AB32" i="4"/>
  <c r="P32" i="4"/>
  <c r="J32" i="4"/>
  <c r="Y24" i="4"/>
  <c r="T24" i="4"/>
  <c r="S24" i="4"/>
  <c r="N24" i="4"/>
  <c r="M24" i="4"/>
  <c r="H24" i="4"/>
  <c r="G24" i="4"/>
  <c r="AJ26" i="4"/>
  <c r="AI26" i="4"/>
  <c r="AG26" i="4"/>
  <c r="I24" i="4"/>
  <c r="X24" i="4"/>
  <c r="F24" i="4"/>
  <c r="AG22" i="4"/>
  <c r="AC17" i="4"/>
  <c r="K17" i="4"/>
  <c r="AE17" i="4"/>
  <c r="AB17" i="4"/>
  <c r="Y17" i="4"/>
  <c r="S17" i="4"/>
  <c r="P17" i="4"/>
  <c r="O17" i="4"/>
  <c r="N17" i="4"/>
  <c r="M17" i="4"/>
  <c r="H17" i="4"/>
  <c r="D17" i="4"/>
  <c r="C17" i="4"/>
  <c r="B17" i="4"/>
  <c r="W17" i="4"/>
  <c r="V17" i="4"/>
  <c r="U17" i="4"/>
  <c r="Q17" i="4"/>
  <c r="J17" i="4"/>
  <c r="I17" i="4"/>
  <c r="E17" i="4"/>
  <c r="AJ16" i="4"/>
  <c r="Z11" i="4"/>
  <c r="T11" i="4"/>
  <c r="S11" i="4"/>
  <c r="N11" i="4"/>
  <c r="AJ14" i="4"/>
  <c r="AI14" i="4"/>
  <c r="AJ13" i="4"/>
  <c r="AD11" i="4"/>
  <c r="AB11" i="4"/>
  <c r="X11" i="4"/>
  <c r="W11" i="4"/>
  <c r="R11" i="4"/>
  <c r="L11" i="4"/>
  <c r="K11" i="4"/>
  <c r="J11" i="4"/>
  <c r="F11" i="4"/>
  <c r="E11" i="4"/>
  <c r="D11" i="4"/>
  <c r="C11" i="4"/>
  <c r="Q11" i="4"/>
  <c r="B11" i="4"/>
  <c r="AG10" i="4"/>
  <c r="AG9" i="4"/>
  <c r="AJ6" i="4"/>
  <c r="AI6" i="4"/>
  <c r="AI4" i="4"/>
  <c r="AD2" i="4"/>
  <c r="AC2" i="4"/>
  <c r="X2" i="4"/>
  <c r="S2" i="4"/>
  <c r="R2" i="4"/>
  <c r="M2" i="4"/>
  <c r="L2" i="4"/>
  <c r="G2" i="4"/>
  <c r="F2" i="4"/>
  <c r="Y2" i="4"/>
  <c r="K2" i="4"/>
  <c r="E2" i="4"/>
  <c r="AJ36" i="3"/>
  <c r="AI36" i="3"/>
  <c r="V32" i="3"/>
  <c r="P32" i="3"/>
  <c r="D32" i="3"/>
  <c r="AE32" i="3"/>
  <c r="W32" i="3"/>
  <c r="Q32" i="3"/>
  <c r="N32" i="3"/>
  <c r="K32" i="3"/>
  <c r="H32" i="3"/>
  <c r="G32" i="3"/>
  <c r="E32" i="3"/>
  <c r="AG33" i="3"/>
  <c r="AJ31" i="3"/>
  <c r="U24" i="3"/>
  <c r="O24" i="3"/>
  <c r="AG30" i="3"/>
  <c r="AJ30" i="3"/>
  <c r="AB24" i="3"/>
  <c r="V24" i="3"/>
  <c r="AC24" i="3"/>
  <c r="W24" i="3"/>
  <c r="Q24" i="3"/>
  <c r="L24" i="3"/>
  <c r="K24" i="3"/>
  <c r="J24" i="3"/>
  <c r="E24" i="3"/>
  <c r="D24" i="3"/>
  <c r="C24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AI16" i="3"/>
  <c r="AI14" i="3"/>
  <c r="AJ14" i="3"/>
  <c r="AG14" i="3"/>
  <c r="J11" i="3"/>
  <c r="AG13" i="3"/>
  <c r="AJ12" i="3"/>
  <c r="L11" i="3"/>
  <c r="AC11" i="3"/>
  <c r="R11" i="3"/>
  <c r="D11" i="3"/>
  <c r="AJ8" i="3"/>
  <c r="AI8" i="3"/>
  <c r="AG8" i="3"/>
  <c r="AG7" i="3"/>
  <c r="W2" i="3"/>
  <c r="E2" i="3"/>
  <c r="AG5" i="3"/>
  <c r="AD2" i="3"/>
  <c r="F2" i="3"/>
  <c r="AI4" i="3"/>
  <c r="AJ4" i="3"/>
  <c r="AG4" i="3"/>
  <c r="AA2" i="3"/>
  <c r="V2" i="3"/>
  <c r="O2" i="3"/>
  <c r="I2" i="3"/>
  <c r="AD32" i="2"/>
  <c r="AC32" i="2"/>
  <c r="Z32" i="2"/>
  <c r="Y32" i="2"/>
  <c r="X32" i="2"/>
  <c r="W32" i="2"/>
  <c r="T32" i="2"/>
  <c r="S32" i="2"/>
  <c r="R32" i="2"/>
  <c r="N32" i="2"/>
  <c r="M32" i="2"/>
  <c r="L32" i="2"/>
  <c r="K32" i="2"/>
  <c r="H32" i="2"/>
  <c r="G32" i="2"/>
  <c r="F32" i="2"/>
  <c r="E32" i="2"/>
  <c r="B32" i="2"/>
  <c r="AB32" i="2"/>
  <c r="AA32" i="2"/>
  <c r="V32" i="2"/>
  <c r="U32" i="2"/>
  <c r="Q32" i="2"/>
  <c r="P32" i="2"/>
  <c r="O32" i="2"/>
  <c r="J32" i="2"/>
  <c r="I32" i="2"/>
  <c r="D32" i="2"/>
  <c r="C32" i="2"/>
  <c r="AG31" i="2"/>
  <c r="AJ30" i="2"/>
  <c r="AG29" i="2"/>
  <c r="X24" i="2"/>
  <c r="R24" i="2"/>
  <c r="L24" i="2"/>
  <c r="F24" i="2"/>
  <c r="S24" i="2"/>
  <c r="M24" i="2"/>
  <c r="B24" i="2"/>
  <c r="AD24" i="2"/>
  <c r="AJ21" i="2"/>
  <c r="AI21" i="2"/>
  <c r="AG21" i="2"/>
  <c r="V17" i="2"/>
  <c r="J17" i="2"/>
  <c r="D17" i="2"/>
  <c r="AJ18" i="2"/>
  <c r="AI18" i="2"/>
  <c r="Z17" i="2"/>
  <c r="N17" i="2"/>
  <c r="AG18" i="2"/>
  <c r="AE17" i="2"/>
  <c r="Y17" i="2"/>
  <c r="T17" i="2"/>
  <c r="S17" i="2"/>
  <c r="M17" i="2"/>
  <c r="B17" i="2"/>
  <c r="AJ16" i="2"/>
  <c r="N11" i="2"/>
  <c r="AI15" i="2"/>
  <c r="AJ15" i="2"/>
  <c r="U11" i="2"/>
  <c r="I11" i="2"/>
  <c r="C11" i="2"/>
  <c r="AG15" i="2"/>
  <c r="AI14" i="2"/>
  <c r="D11" i="2"/>
  <c r="AE12" i="5"/>
  <c r="AB12" i="5"/>
  <c r="AB11" i="5" s="1"/>
  <c r="AA12" i="5"/>
  <c r="Z12" i="5"/>
  <c r="Z11" i="5" s="1"/>
  <c r="X11" i="2"/>
  <c r="S11" i="2"/>
  <c r="R11" i="2"/>
  <c r="M11" i="2"/>
  <c r="L11" i="2"/>
  <c r="G11" i="2"/>
  <c r="F11" i="2"/>
  <c r="AB11" i="2"/>
  <c r="AA11" i="2"/>
  <c r="J11" i="2"/>
  <c r="AG9" i="2"/>
  <c r="AI8" i="2"/>
  <c r="AG8" i="2"/>
  <c r="AJ7" i="2"/>
  <c r="Y2" i="2"/>
  <c r="S2" i="2"/>
  <c r="M2" i="2"/>
  <c r="G2" i="2"/>
  <c r="AJ4" i="2"/>
  <c r="AI4" i="2"/>
  <c r="X2" i="2"/>
  <c r="U2" i="2"/>
  <c r="R2" i="2"/>
  <c r="L2" i="2"/>
  <c r="F2" i="2"/>
  <c r="D2" i="2"/>
  <c r="AE106" i="5"/>
  <c r="AC106" i="5"/>
  <c r="AB106" i="5"/>
  <c r="AA106" i="5"/>
  <c r="Z106" i="5"/>
  <c r="Y106" i="5"/>
  <c r="X106" i="5"/>
  <c r="W106" i="5"/>
  <c r="V106" i="5"/>
  <c r="U106" i="5"/>
  <c r="T106" i="5"/>
  <c r="S106" i="5"/>
  <c r="R106" i="5"/>
  <c r="Q106" i="5"/>
  <c r="P106" i="5"/>
  <c r="O106" i="5"/>
  <c r="N106" i="5"/>
  <c r="M106" i="5"/>
  <c r="L106" i="5"/>
  <c r="K106" i="5"/>
  <c r="J106" i="5"/>
  <c r="I106" i="5"/>
  <c r="H106" i="5"/>
  <c r="G106" i="5"/>
  <c r="F106" i="5"/>
  <c r="E106" i="5"/>
  <c r="D106" i="5"/>
  <c r="C106" i="5"/>
  <c r="B106" i="5"/>
  <c r="AD105" i="5"/>
  <c r="AC105" i="5"/>
  <c r="AB105" i="5"/>
  <c r="AA105" i="5"/>
  <c r="Z105" i="5"/>
  <c r="Y105" i="5"/>
  <c r="X105" i="5"/>
  <c r="V105" i="5"/>
  <c r="U105" i="5"/>
  <c r="T105" i="5"/>
  <c r="S105" i="5"/>
  <c r="R105" i="5"/>
  <c r="O105" i="5"/>
  <c r="N105" i="5"/>
  <c r="M105" i="5"/>
  <c r="L105" i="5"/>
  <c r="K105" i="5"/>
  <c r="J105" i="5"/>
  <c r="I105" i="5"/>
  <c r="H105" i="5"/>
  <c r="G105" i="5"/>
  <c r="F105" i="5"/>
  <c r="E105" i="5"/>
  <c r="C105" i="5"/>
  <c r="B105" i="5"/>
  <c r="AD104" i="5"/>
  <c r="AC104" i="5"/>
  <c r="AB104" i="5"/>
  <c r="AA104" i="5"/>
  <c r="Z104" i="5"/>
  <c r="Y104" i="5"/>
  <c r="X104" i="5"/>
  <c r="W104" i="5"/>
  <c r="V104" i="5"/>
  <c r="U104" i="5"/>
  <c r="T104" i="5"/>
  <c r="S104" i="5"/>
  <c r="R104" i="5"/>
  <c r="Q104" i="5"/>
  <c r="P104" i="5"/>
  <c r="O104" i="5"/>
  <c r="N104" i="5"/>
  <c r="M104" i="5"/>
  <c r="L104" i="5"/>
  <c r="K104" i="5"/>
  <c r="J104" i="5"/>
  <c r="I104" i="5"/>
  <c r="H104" i="5"/>
  <c r="G104" i="5"/>
  <c r="F104" i="5"/>
  <c r="E104" i="5"/>
  <c r="D104" i="5"/>
  <c r="C104" i="5"/>
  <c r="B104" i="5"/>
  <c r="AD103" i="5"/>
  <c r="AC103" i="5"/>
  <c r="AB103" i="5"/>
  <c r="AA103" i="5"/>
  <c r="W103" i="5"/>
  <c r="V103" i="5"/>
  <c r="U103" i="5"/>
  <c r="S103" i="5"/>
  <c r="S102" i="5" s="1"/>
  <c r="Q103" i="5"/>
  <c r="P103" i="5"/>
  <c r="O103" i="5"/>
  <c r="M103" i="5"/>
  <c r="M102" i="5" s="1"/>
  <c r="J103" i="5"/>
  <c r="I103" i="5"/>
  <c r="F103" i="5"/>
  <c r="F102" i="5" s="1"/>
  <c r="E103" i="5"/>
  <c r="D103" i="5"/>
  <c r="C103" i="5"/>
  <c r="AE32" i="1"/>
  <c r="AE101" i="5"/>
  <c r="AC101" i="5"/>
  <c r="AB101" i="5"/>
  <c r="AA101" i="5"/>
  <c r="Z101" i="5"/>
  <c r="Y101" i="5"/>
  <c r="X101" i="5"/>
  <c r="W101" i="5"/>
  <c r="V101" i="5"/>
  <c r="U101" i="5"/>
  <c r="T101" i="5"/>
  <c r="S101" i="5"/>
  <c r="R101" i="5"/>
  <c r="Q101" i="5"/>
  <c r="P101" i="5"/>
  <c r="O101" i="5"/>
  <c r="N101" i="5"/>
  <c r="M101" i="5"/>
  <c r="L101" i="5"/>
  <c r="K101" i="5"/>
  <c r="J101" i="5"/>
  <c r="I101" i="5"/>
  <c r="H101" i="5"/>
  <c r="G101" i="5"/>
  <c r="F101" i="5"/>
  <c r="E101" i="5"/>
  <c r="D101" i="5"/>
  <c r="C101" i="5"/>
  <c r="B101" i="5"/>
  <c r="AE100" i="5"/>
  <c r="AD100" i="5"/>
  <c r="AC100" i="5"/>
  <c r="AB100" i="5"/>
  <c r="AA100" i="5"/>
  <c r="Z100" i="5"/>
  <c r="Y100" i="5"/>
  <c r="X100" i="5"/>
  <c r="W100" i="5"/>
  <c r="V100" i="5"/>
  <c r="U100" i="5"/>
  <c r="T100" i="5"/>
  <c r="S100" i="5"/>
  <c r="R100" i="5"/>
  <c r="Q100" i="5"/>
  <c r="P100" i="5"/>
  <c r="O100" i="5"/>
  <c r="N100" i="5"/>
  <c r="M100" i="5"/>
  <c r="L100" i="5"/>
  <c r="K100" i="5"/>
  <c r="J100" i="5"/>
  <c r="I100" i="5"/>
  <c r="H100" i="5"/>
  <c r="G100" i="5"/>
  <c r="F100" i="5"/>
  <c r="E100" i="5"/>
  <c r="D100" i="5"/>
  <c r="C100" i="5"/>
  <c r="B100" i="5"/>
  <c r="AD99" i="5"/>
  <c r="AC99" i="5"/>
  <c r="AB99" i="5"/>
  <c r="AA99" i="5"/>
  <c r="Z99" i="5"/>
  <c r="Y99" i="5"/>
  <c r="X99" i="5"/>
  <c r="W99" i="5"/>
  <c r="V99" i="5"/>
  <c r="U99" i="5"/>
  <c r="T99" i="5"/>
  <c r="S99" i="5"/>
  <c r="R99" i="5"/>
  <c r="Q99" i="5"/>
  <c r="P99" i="5"/>
  <c r="O99" i="5"/>
  <c r="N99" i="5"/>
  <c r="M99" i="5"/>
  <c r="L99" i="5"/>
  <c r="K99" i="5"/>
  <c r="J99" i="5"/>
  <c r="I99" i="5"/>
  <c r="H99" i="5"/>
  <c r="G99" i="5"/>
  <c r="F99" i="5"/>
  <c r="E99" i="5"/>
  <c r="D99" i="5"/>
  <c r="C99" i="5"/>
  <c r="B99" i="5"/>
  <c r="AD98" i="5"/>
  <c r="AC98" i="5"/>
  <c r="AB98" i="5"/>
  <c r="AA98" i="5"/>
  <c r="Z98" i="5"/>
  <c r="Y98" i="5"/>
  <c r="X98" i="5"/>
  <c r="W98" i="5"/>
  <c r="V98" i="5"/>
  <c r="U98" i="5"/>
  <c r="T98" i="5"/>
  <c r="S98" i="5"/>
  <c r="R98" i="5"/>
  <c r="Q98" i="5"/>
  <c r="P98" i="5"/>
  <c r="O98" i="5"/>
  <c r="N98" i="5"/>
  <c r="M98" i="5"/>
  <c r="L98" i="5"/>
  <c r="K98" i="5"/>
  <c r="J98" i="5"/>
  <c r="I98" i="5"/>
  <c r="H98" i="5"/>
  <c r="G98" i="5"/>
  <c r="F98" i="5"/>
  <c r="E98" i="5"/>
  <c r="D98" i="5"/>
  <c r="C98" i="5"/>
  <c r="B98" i="5"/>
  <c r="AD97" i="5"/>
  <c r="AC97" i="5"/>
  <c r="AB97" i="5"/>
  <c r="AA97" i="5"/>
  <c r="Z97" i="5"/>
  <c r="Y97" i="5"/>
  <c r="X97" i="5"/>
  <c r="W97" i="5"/>
  <c r="V97" i="5"/>
  <c r="U97" i="5"/>
  <c r="T97" i="5"/>
  <c r="S97" i="5"/>
  <c r="R97" i="5"/>
  <c r="Q97" i="5"/>
  <c r="P97" i="5"/>
  <c r="O97" i="5"/>
  <c r="N97" i="5"/>
  <c r="M97" i="5"/>
  <c r="L97" i="5"/>
  <c r="K97" i="5"/>
  <c r="J97" i="5"/>
  <c r="I97" i="5"/>
  <c r="H97" i="5"/>
  <c r="G97" i="5"/>
  <c r="F97" i="5"/>
  <c r="E97" i="5"/>
  <c r="D97" i="5"/>
  <c r="C97" i="5"/>
  <c r="B97" i="5"/>
  <c r="AD96" i="5"/>
  <c r="AC96" i="5"/>
  <c r="AB96" i="5"/>
  <c r="AA96" i="5"/>
  <c r="Z96" i="5"/>
  <c r="Y96" i="5"/>
  <c r="X96" i="5"/>
  <c r="W96" i="5"/>
  <c r="V96" i="5"/>
  <c r="U96" i="5"/>
  <c r="T96" i="5"/>
  <c r="S96" i="5"/>
  <c r="R96" i="5"/>
  <c r="Q96" i="5"/>
  <c r="P96" i="5"/>
  <c r="O96" i="5"/>
  <c r="N96" i="5"/>
  <c r="M96" i="5"/>
  <c r="L96" i="5"/>
  <c r="K96" i="5"/>
  <c r="J96" i="5"/>
  <c r="H96" i="5"/>
  <c r="G96" i="5"/>
  <c r="F96" i="5"/>
  <c r="E96" i="5"/>
  <c r="D96" i="5"/>
  <c r="C96" i="5"/>
  <c r="B96" i="5"/>
  <c r="AE95" i="5"/>
  <c r="AB95" i="5"/>
  <c r="AA95" i="5"/>
  <c r="Y95" i="5"/>
  <c r="V95" i="5"/>
  <c r="U95" i="5"/>
  <c r="T95" i="5"/>
  <c r="S95" i="5"/>
  <c r="O95" i="5"/>
  <c r="N95" i="5"/>
  <c r="M95" i="5"/>
  <c r="J95" i="5"/>
  <c r="I95" i="5"/>
  <c r="G95" i="5"/>
  <c r="E95" i="5"/>
  <c r="D95" i="5"/>
  <c r="T93" i="5"/>
  <c r="S93" i="5"/>
  <c r="Q93" i="5"/>
  <c r="L93" i="5"/>
  <c r="B93" i="5"/>
  <c r="AD92" i="5"/>
  <c r="AC92" i="5"/>
  <c r="AB92" i="5"/>
  <c r="AA92" i="5"/>
  <c r="Z92" i="5"/>
  <c r="Y92" i="5"/>
  <c r="X92" i="5"/>
  <c r="W92" i="5"/>
  <c r="V92" i="5"/>
  <c r="U92" i="5"/>
  <c r="T92" i="5"/>
  <c r="S92" i="5"/>
  <c r="R92" i="5"/>
  <c r="Q92" i="5"/>
  <c r="P92" i="5"/>
  <c r="O92" i="5"/>
  <c r="N92" i="5"/>
  <c r="M92" i="5"/>
  <c r="L92" i="5"/>
  <c r="K92" i="5"/>
  <c r="J92" i="5"/>
  <c r="I92" i="5"/>
  <c r="H92" i="5"/>
  <c r="G92" i="5"/>
  <c r="F92" i="5"/>
  <c r="E92" i="5"/>
  <c r="D92" i="5"/>
  <c r="C92" i="5"/>
  <c r="B92" i="5"/>
  <c r="AD91" i="5"/>
  <c r="AC91" i="5"/>
  <c r="AB91" i="5"/>
  <c r="AA91" i="5"/>
  <c r="Z91" i="5"/>
  <c r="Y91" i="5"/>
  <c r="X91" i="5"/>
  <c r="W91" i="5"/>
  <c r="V91" i="5"/>
  <c r="U91" i="5"/>
  <c r="T91" i="5"/>
  <c r="S91" i="5"/>
  <c r="R91" i="5"/>
  <c r="Q91" i="5"/>
  <c r="P91" i="5"/>
  <c r="O91" i="5"/>
  <c r="N91" i="5"/>
  <c r="M91" i="5"/>
  <c r="L91" i="5"/>
  <c r="K91" i="5"/>
  <c r="J91" i="5"/>
  <c r="I91" i="5"/>
  <c r="H91" i="5"/>
  <c r="G91" i="5"/>
  <c r="F91" i="5"/>
  <c r="E91" i="5"/>
  <c r="D91" i="5"/>
  <c r="C91" i="5"/>
  <c r="B91" i="5"/>
  <c r="AL20" i="1"/>
  <c r="M90" i="5"/>
  <c r="L90" i="5"/>
  <c r="K90" i="5"/>
  <c r="J90" i="5"/>
  <c r="I90" i="5"/>
  <c r="H90" i="5"/>
  <c r="F90" i="5"/>
  <c r="E90" i="5"/>
  <c r="D90" i="5"/>
  <c r="C90" i="5"/>
  <c r="B90" i="5"/>
  <c r="AL19" i="1"/>
  <c r="O89" i="5"/>
  <c r="N89" i="5"/>
  <c r="M89" i="5"/>
  <c r="L89" i="5"/>
  <c r="K89" i="5"/>
  <c r="I89" i="5"/>
  <c r="H89" i="5"/>
  <c r="G89" i="5"/>
  <c r="F89" i="5"/>
  <c r="E89" i="5"/>
  <c r="D89" i="5"/>
  <c r="C89" i="5"/>
  <c r="B89" i="5"/>
  <c r="AB88" i="5"/>
  <c r="Z88" i="5"/>
  <c r="X88" i="5"/>
  <c r="V88" i="5"/>
  <c r="T88" i="5"/>
  <c r="S88" i="5"/>
  <c r="R88" i="5"/>
  <c r="P88" i="5"/>
  <c r="O88" i="5"/>
  <c r="N88" i="5"/>
  <c r="M88" i="5"/>
  <c r="L88" i="5"/>
  <c r="J88" i="5"/>
  <c r="I88" i="5"/>
  <c r="H88" i="5"/>
  <c r="G88" i="5"/>
  <c r="F88" i="5"/>
  <c r="D88" i="5"/>
  <c r="B88" i="5"/>
  <c r="AD86" i="5"/>
  <c r="AC86" i="5"/>
  <c r="AB86" i="5"/>
  <c r="AA86" i="5"/>
  <c r="Z86" i="5"/>
  <c r="Y86" i="5"/>
  <c r="X86" i="5"/>
  <c r="W86" i="5"/>
  <c r="V86" i="5"/>
  <c r="U86" i="5"/>
  <c r="T86" i="5"/>
  <c r="S86" i="5"/>
  <c r="R86" i="5"/>
  <c r="Q86" i="5"/>
  <c r="P86" i="5"/>
  <c r="O86" i="5"/>
  <c r="N86" i="5"/>
  <c r="M86" i="5"/>
  <c r="L86" i="5"/>
  <c r="K86" i="5"/>
  <c r="J86" i="5"/>
  <c r="I86" i="5"/>
  <c r="H86" i="5"/>
  <c r="G86" i="5"/>
  <c r="F86" i="5"/>
  <c r="E86" i="5"/>
  <c r="D86" i="5"/>
  <c r="C86" i="5"/>
  <c r="B86" i="5"/>
  <c r="AD85" i="5"/>
  <c r="AC85" i="5"/>
  <c r="AB85" i="5"/>
  <c r="AA85" i="5"/>
  <c r="Z85" i="5"/>
  <c r="Y85" i="5"/>
  <c r="X85" i="5"/>
  <c r="W85" i="5"/>
  <c r="V85" i="5"/>
  <c r="U85" i="5"/>
  <c r="T85" i="5"/>
  <c r="S85" i="5"/>
  <c r="R85" i="5"/>
  <c r="Q85" i="5"/>
  <c r="P85" i="5"/>
  <c r="O85" i="5"/>
  <c r="N85" i="5"/>
  <c r="M85" i="5"/>
  <c r="L85" i="5"/>
  <c r="K85" i="5"/>
  <c r="J85" i="5"/>
  <c r="I85" i="5"/>
  <c r="H85" i="5"/>
  <c r="G85" i="5"/>
  <c r="F85" i="5"/>
  <c r="E85" i="5"/>
  <c r="D85" i="5"/>
  <c r="C85" i="5"/>
  <c r="B85" i="5"/>
  <c r="AD84" i="5"/>
  <c r="AC84" i="5"/>
  <c r="AB84" i="5"/>
  <c r="AA84" i="5"/>
  <c r="Z84" i="5"/>
  <c r="Y84" i="5"/>
  <c r="X84" i="5"/>
  <c r="W84" i="5"/>
  <c r="V84" i="5"/>
  <c r="U84" i="5"/>
  <c r="T84" i="5"/>
  <c r="S84" i="5"/>
  <c r="R84" i="5"/>
  <c r="Q84" i="5"/>
  <c r="P84" i="5"/>
  <c r="O84" i="5"/>
  <c r="N84" i="5"/>
  <c r="M84" i="5"/>
  <c r="L84" i="5"/>
  <c r="K84" i="5"/>
  <c r="J84" i="5"/>
  <c r="I84" i="5"/>
  <c r="H84" i="5"/>
  <c r="G84" i="5"/>
  <c r="F84" i="5"/>
  <c r="E84" i="5"/>
  <c r="D84" i="5"/>
  <c r="C84" i="5"/>
  <c r="B84" i="5"/>
  <c r="AE83" i="5"/>
  <c r="AD83" i="5"/>
  <c r="AC83" i="5"/>
  <c r="AB83" i="5"/>
  <c r="AA83" i="5"/>
  <c r="Z83" i="5"/>
  <c r="Y83" i="5"/>
  <c r="X83" i="5"/>
  <c r="W83" i="5"/>
  <c r="V83" i="5"/>
  <c r="U83" i="5"/>
  <c r="T83" i="5"/>
  <c r="S83" i="5"/>
  <c r="R83" i="5"/>
  <c r="Q83" i="5"/>
  <c r="P83" i="5"/>
  <c r="O83" i="5"/>
  <c r="N83" i="5"/>
  <c r="M83" i="5"/>
  <c r="L83" i="5"/>
  <c r="K83" i="5"/>
  <c r="J83" i="5"/>
  <c r="I83" i="5"/>
  <c r="H83" i="5"/>
  <c r="G83" i="5"/>
  <c r="E83" i="5"/>
  <c r="D83" i="5"/>
  <c r="C83" i="5"/>
  <c r="B83" i="5"/>
  <c r="AB82" i="5"/>
  <c r="Z82" i="5"/>
  <c r="X82" i="5"/>
  <c r="V82" i="5"/>
  <c r="U82" i="5"/>
  <c r="S82" i="5"/>
  <c r="R82" i="5"/>
  <c r="P82" i="5"/>
  <c r="O82" i="5"/>
  <c r="M82" i="5"/>
  <c r="J82" i="5"/>
  <c r="I82" i="5"/>
  <c r="H82" i="5"/>
  <c r="G82" i="5"/>
  <c r="F82" i="5"/>
  <c r="D82" i="5"/>
  <c r="C82" i="5"/>
  <c r="B82" i="5"/>
  <c r="X80" i="5"/>
  <c r="Q80" i="5"/>
  <c r="N80" i="5"/>
  <c r="M80" i="5"/>
  <c r="K80" i="5"/>
  <c r="J79" i="5"/>
  <c r="J78" i="5"/>
  <c r="M77" i="5"/>
  <c r="AD76" i="5"/>
  <c r="AC76" i="5"/>
  <c r="AB76" i="5"/>
  <c r="AA76" i="5"/>
  <c r="Z76" i="5"/>
  <c r="Y76" i="5"/>
  <c r="X76" i="5"/>
  <c r="W76" i="5"/>
  <c r="V76" i="5"/>
  <c r="U76" i="5"/>
  <c r="T76" i="5"/>
  <c r="S76" i="5"/>
  <c r="R76" i="5"/>
  <c r="Q76" i="5"/>
  <c r="P76" i="5"/>
  <c r="O76" i="5"/>
  <c r="N76" i="5"/>
  <c r="M76" i="5"/>
  <c r="L76" i="5"/>
  <c r="K76" i="5"/>
  <c r="J76" i="5"/>
  <c r="I76" i="5"/>
  <c r="H76" i="5"/>
  <c r="G76" i="5"/>
  <c r="F76" i="5"/>
  <c r="E76" i="5"/>
  <c r="D76" i="5"/>
  <c r="C76" i="5"/>
  <c r="B76" i="5"/>
  <c r="AC75" i="5"/>
  <c r="AB75" i="5"/>
  <c r="Z75" i="5"/>
  <c r="Y75" i="5"/>
  <c r="W75" i="5"/>
  <c r="V75" i="5"/>
  <c r="T75" i="5"/>
  <c r="S75" i="5"/>
  <c r="R75" i="5"/>
  <c r="Q75" i="5"/>
  <c r="P75" i="5"/>
  <c r="O75" i="5"/>
  <c r="N75" i="5"/>
  <c r="M75" i="5"/>
  <c r="L75" i="5"/>
  <c r="K75" i="5"/>
  <c r="J75" i="5"/>
  <c r="I75" i="5"/>
  <c r="H75" i="5"/>
  <c r="G75" i="5"/>
  <c r="E75" i="5"/>
  <c r="D75" i="5"/>
  <c r="C75" i="5"/>
  <c r="B75" i="5"/>
  <c r="AC74" i="5"/>
  <c r="AB74" i="5"/>
  <c r="AA74" i="5"/>
  <c r="Z74" i="5"/>
  <c r="Y74" i="5"/>
  <c r="W74" i="5"/>
  <c r="V74" i="5"/>
  <c r="U74" i="5"/>
  <c r="T74" i="5"/>
  <c r="S74" i="5"/>
  <c r="Q74" i="5"/>
  <c r="P74" i="5"/>
  <c r="O74" i="5"/>
  <c r="N74" i="5"/>
  <c r="K74" i="5"/>
  <c r="J74" i="5"/>
  <c r="I74" i="5"/>
  <c r="H74" i="5"/>
  <c r="G74" i="5"/>
  <c r="F74" i="5"/>
  <c r="E74" i="5"/>
  <c r="D74" i="5"/>
  <c r="C74" i="5"/>
  <c r="B74" i="5"/>
  <c r="AD73" i="5"/>
  <c r="AB73" i="5"/>
  <c r="AA73" i="5"/>
  <c r="Y73" i="5"/>
  <c r="X73" i="5"/>
  <c r="V73" i="5"/>
  <c r="U73" i="5"/>
  <c r="T73" i="5"/>
  <c r="R73" i="5"/>
  <c r="P73" i="5"/>
  <c r="O73" i="5"/>
  <c r="N73" i="5"/>
  <c r="M73" i="5"/>
  <c r="L73" i="5"/>
  <c r="J73" i="5"/>
  <c r="I73" i="5"/>
  <c r="H73" i="5"/>
  <c r="G73" i="5"/>
  <c r="F73" i="5"/>
  <c r="C73" i="5"/>
  <c r="B73" i="5"/>
  <c r="O87" i="5" l="1"/>
  <c r="AI30" i="1"/>
  <c r="AG16" i="1"/>
  <c r="V32" i="1"/>
  <c r="AI36" i="1"/>
  <c r="C2" i="1"/>
  <c r="C72" i="5"/>
  <c r="O72" i="5"/>
  <c r="AG23" i="1"/>
  <c r="AI27" i="1"/>
  <c r="AG100" i="5"/>
  <c r="E94" i="5"/>
  <c r="U2" i="1"/>
  <c r="AI3" i="1"/>
  <c r="AE17" i="1"/>
  <c r="AI34" i="1"/>
  <c r="X11" i="1"/>
  <c r="AI25" i="1"/>
  <c r="AJ15" i="1"/>
  <c r="AL15" i="1" s="1"/>
  <c r="AJ25" i="1"/>
  <c r="AL25" i="1" s="1"/>
  <c r="AG3" i="1"/>
  <c r="M24" i="1"/>
  <c r="Q105" i="5"/>
  <c r="Q102" i="5" s="1"/>
  <c r="Q32" i="1"/>
  <c r="W105" i="5"/>
  <c r="W32" i="1"/>
  <c r="V2" i="1"/>
  <c r="N82" i="5"/>
  <c r="N11" i="1"/>
  <c r="AG12" i="1"/>
  <c r="AC32" i="1"/>
  <c r="L103" i="5"/>
  <c r="L102" i="5" s="1"/>
  <c r="L32" i="1"/>
  <c r="F75" i="5"/>
  <c r="F72" i="5" s="1"/>
  <c r="F2" i="1"/>
  <c r="X75" i="5"/>
  <c r="X2" i="1"/>
  <c r="C95" i="5"/>
  <c r="C94" i="5" s="1"/>
  <c r="C24" i="1"/>
  <c r="M74" i="5"/>
  <c r="M72" i="5" s="1"/>
  <c r="M2" i="1"/>
  <c r="AE2" i="1"/>
  <c r="AG4" i="1"/>
  <c r="AI6" i="1"/>
  <c r="D17" i="1"/>
  <c r="AD88" i="5"/>
  <c r="AD87" i="5" s="1"/>
  <c r="AJ18" i="1"/>
  <c r="AL18" i="1" s="1"/>
  <c r="AJ21" i="1"/>
  <c r="AL21" i="1" s="1"/>
  <c r="R93" i="5"/>
  <c r="X93" i="5"/>
  <c r="AD93" i="5"/>
  <c r="AJ27" i="1"/>
  <c r="AL27" i="1" s="1"/>
  <c r="AJ28" i="1"/>
  <c r="AL28" i="1" s="1"/>
  <c r="AG28" i="1"/>
  <c r="G90" i="5"/>
  <c r="G87" i="5" s="1"/>
  <c r="G17" i="1"/>
  <c r="P72" i="5"/>
  <c r="AB72" i="5"/>
  <c r="Y77" i="5"/>
  <c r="M79" i="5"/>
  <c r="Y79" i="5"/>
  <c r="AD17" i="1"/>
  <c r="AI21" i="1"/>
  <c r="K95" i="5"/>
  <c r="K94" i="5" s="1"/>
  <c r="K24" i="1"/>
  <c r="AC95" i="5"/>
  <c r="AC94" i="5" s="1"/>
  <c r="AC24" i="1"/>
  <c r="AD75" i="5"/>
  <c r="AD2" i="1"/>
  <c r="J72" i="5"/>
  <c r="V72" i="5"/>
  <c r="AJ6" i="1"/>
  <c r="AL6" i="1" s="1"/>
  <c r="S77" i="5"/>
  <c r="AJ9" i="1"/>
  <c r="AL9" i="1" s="1"/>
  <c r="N2" i="1"/>
  <c r="AJ10" i="1"/>
  <c r="AL10" i="1" s="1"/>
  <c r="L82" i="5"/>
  <c r="L81" i="5" s="1"/>
  <c r="L11" i="1"/>
  <c r="AI12" i="1"/>
  <c r="AD11" i="1"/>
  <c r="AG18" i="1"/>
  <c r="J24" i="1"/>
  <c r="AG31" i="1"/>
  <c r="M38" i="2"/>
  <c r="S38" i="2"/>
  <c r="AJ6" i="2"/>
  <c r="AI6" i="2"/>
  <c r="AG28" i="2"/>
  <c r="R74" i="5"/>
  <c r="R72" i="5" s="1"/>
  <c r="X74" i="5"/>
  <c r="AD74" i="5"/>
  <c r="AD72" i="5" s="1"/>
  <c r="Y82" i="5"/>
  <c r="Y81" i="5" s="1"/>
  <c r="AE82" i="5"/>
  <c r="K93" i="5"/>
  <c r="AC93" i="5"/>
  <c r="D94" i="5"/>
  <c r="J94" i="5"/>
  <c r="V94" i="5"/>
  <c r="AB94" i="5"/>
  <c r="AJ30" i="1"/>
  <c r="AL30" i="1" s="1"/>
  <c r="AG6" i="2"/>
  <c r="Y12" i="5"/>
  <c r="Y11" i="5" s="1"/>
  <c r="Y11" i="2"/>
  <c r="AJ13" i="2"/>
  <c r="AI13" i="2"/>
  <c r="C2" i="3"/>
  <c r="U2" i="3"/>
  <c r="AJ6" i="3"/>
  <c r="P24" i="3"/>
  <c r="P38" i="3" s="1"/>
  <c r="M32" i="3"/>
  <c r="S32" i="3"/>
  <c r="Y32" i="3"/>
  <c r="AG19" i="4"/>
  <c r="G17" i="4"/>
  <c r="AJ31" i="4"/>
  <c r="AI31" i="4"/>
  <c r="U2" i="5"/>
  <c r="AG17" i="5"/>
  <c r="AI5" i="1"/>
  <c r="P78" i="5"/>
  <c r="C81" i="5"/>
  <c r="I81" i="5"/>
  <c r="O81" i="5"/>
  <c r="U81" i="5"/>
  <c r="I87" i="5"/>
  <c r="U88" i="5"/>
  <c r="U87" i="5" s="1"/>
  <c r="AA88" i="5"/>
  <c r="AA87" i="5" s="1"/>
  <c r="G93" i="5"/>
  <c r="T24" i="1"/>
  <c r="E32" i="1"/>
  <c r="AI10" i="2"/>
  <c r="AI10" i="3"/>
  <c r="P11" i="4"/>
  <c r="AG16" i="4"/>
  <c r="J2" i="2"/>
  <c r="J38" i="2" s="1"/>
  <c r="V2" i="2"/>
  <c r="V38" i="2" s="1"/>
  <c r="AJ8" i="4"/>
  <c r="AI8" i="4"/>
  <c r="AG8" i="4"/>
  <c r="Z24" i="4"/>
  <c r="Q38" i="5"/>
  <c r="AG6" i="1"/>
  <c r="AJ12" i="1"/>
  <c r="AL12" i="1" s="1"/>
  <c r="M17" i="1"/>
  <c r="H93" i="5"/>
  <c r="N93" i="5"/>
  <c r="AJ35" i="1"/>
  <c r="AL35" i="1" s="1"/>
  <c r="E24" i="2"/>
  <c r="K24" i="2"/>
  <c r="W24" i="2"/>
  <c r="AC24" i="2"/>
  <c r="AJ25" i="3"/>
  <c r="P2" i="2"/>
  <c r="AB2" i="2"/>
  <c r="AJ35" i="3"/>
  <c r="AI35" i="3"/>
  <c r="AG35" i="3"/>
  <c r="U2" i="4"/>
  <c r="B24" i="4"/>
  <c r="AG31" i="4"/>
  <c r="U75" i="5"/>
  <c r="U72" i="5" s="1"/>
  <c r="AA75" i="5"/>
  <c r="AA72" i="5" s="1"/>
  <c r="AJ7" i="1"/>
  <c r="AL7" i="1" s="1"/>
  <c r="AI9" i="1"/>
  <c r="U11" i="1"/>
  <c r="AG13" i="1"/>
  <c r="AJ14" i="1"/>
  <c r="AL14" i="1" s="1"/>
  <c r="U17" i="1"/>
  <c r="AG29" i="1"/>
  <c r="AG36" i="1"/>
  <c r="AJ28" i="2"/>
  <c r="AI28" i="2"/>
  <c r="E38" i="3"/>
  <c r="W38" i="3"/>
  <c r="F32" i="4"/>
  <c r="R32" i="4"/>
  <c r="X32" i="4"/>
  <c r="B2" i="2"/>
  <c r="H2" i="2"/>
  <c r="N2" i="2"/>
  <c r="T2" i="2"/>
  <c r="Z2" i="2"/>
  <c r="O11" i="2"/>
  <c r="G2" i="3"/>
  <c r="M2" i="3"/>
  <c r="S2" i="3"/>
  <c r="Y2" i="3"/>
  <c r="E11" i="3"/>
  <c r="K11" i="3"/>
  <c r="Q11" i="3"/>
  <c r="W11" i="3"/>
  <c r="P11" i="3"/>
  <c r="V11" i="3"/>
  <c r="AB11" i="3"/>
  <c r="I24" i="3"/>
  <c r="AA24" i="3"/>
  <c r="F32" i="3"/>
  <c r="L32" i="3"/>
  <c r="R32" i="3"/>
  <c r="X32" i="3"/>
  <c r="AJ4" i="4"/>
  <c r="H11" i="4"/>
  <c r="F17" i="4"/>
  <c r="F38" i="4" s="1"/>
  <c r="L17" i="4"/>
  <c r="R17" i="4"/>
  <c r="R38" i="4" s="1"/>
  <c r="X17" i="4"/>
  <c r="X38" i="4" s="1"/>
  <c r="AD17" i="4"/>
  <c r="AJ17" i="4" s="1"/>
  <c r="R24" i="4"/>
  <c r="L24" i="4"/>
  <c r="AD24" i="4"/>
  <c r="E32" i="4"/>
  <c r="K32" i="4"/>
  <c r="Q32" i="4"/>
  <c r="W32" i="4"/>
  <c r="U38" i="5"/>
  <c r="O2" i="2"/>
  <c r="AB17" i="2"/>
  <c r="G17" i="2"/>
  <c r="C24" i="2"/>
  <c r="I24" i="2"/>
  <c r="O24" i="2"/>
  <c r="U24" i="2"/>
  <c r="AA24" i="2"/>
  <c r="D2" i="3"/>
  <c r="J2" i="3"/>
  <c r="P2" i="3"/>
  <c r="AB2" i="3"/>
  <c r="AB38" i="3" s="1"/>
  <c r="B11" i="3"/>
  <c r="H11" i="3"/>
  <c r="N11" i="3"/>
  <c r="T11" i="3"/>
  <c r="Z11" i="3"/>
  <c r="R24" i="3"/>
  <c r="Z32" i="3"/>
  <c r="D2" i="4"/>
  <c r="AB2" i="4"/>
  <c r="I11" i="4"/>
  <c r="U11" i="4"/>
  <c r="AA11" i="4"/>
  <c r="T17" i="4"/>
  <c r="Z17" i="4"/>
  <c r="C24" i="4"/>
  <c r="O24" i="4"/>
  <c r="U24" i="4"/>
  <c r="AA24" i="4"/>
  <c r="Q2" i="5"/>
  <c r="W2" i="5"/>
  <c r="AC2" i="5"/>
  <c r="Y2" i="5"/>
  <c r="AG9" i="5"/>
  <c r="H17" i="2"/>
  <c r="D24" i="2"/>
  <c r="J24" i="2"/>
  <c r="P24" i="2"/>
  <c r="V24" i="2"/>
  <c r="AB24" i="2"/>
  <c r="AB38" i="2" s="1"/>
  <c r="J32" i="3"/>
  <c r="AB32" i="3"/>
  <c r="C32" i="3"/>
  <c r="I32" i="3"/>
  <c r="O32" i="3"/>
  <c r="U32" i="3"/>
  <c r="AA32" i="3"/>
  <c r="AG4" i="4"/>
  <c r="AE2" i="2"/>
  <c r="AJ8" i="2"/>
  <c r="V11" i="2"/>
  <c r="H24" i="2"/>
  <c r="H38" i="2" s="1"/>
  <c r="T24" i="2"/>
  <c r="Z24" i="2"/>
  <c r="G24" i="2"/>
  <c r="G38" i="2" s="1"/>
  <c r="Y24" i="2"/>
  <c r="C11" i="3"/>
  <c r="C38" i="3" s="1"/>
  <c r="U11" i="3"/>
  <c r="U38" i="3" s="1"/>
  <c r="AC32" i="3"/>
  <c r="AG36" i="3"/>
  <c r="G11" i="4"/>
  <c r="M11" i="4"/>
  <c r="Y11" i="4"/>
  <c r="Y38" i="4" s="1"/>
  <c r="D32" i="4"/>
  <c r="V32" i="4"/>
  <c r="R2" i="5"/>
  <c r="X2" i="5"/>
  <c r="X38" i="5" s="1"/>
  <c r="AG5" i="5"/>
  <c r="U38" i="2"/>
  <c r="K77" i="5"/>
  <c r="AE78" i="5"/>
  <c r="L80" i="5"/>
  <c r="G2" i="1"/>
  <c r="AA78" i="5"/>
  <c r="R79" i="5"/>
  <c r="B80" i="5"/>
  <c r="Z80" i="5"/>
  <c r="Q82" i="5"/>
  <c r="Q81" i="5" s="1"/>
  <c r="Q11" i="1"/>
  <c r="AC11" i="1"/>
  <c r="E88" i="5"/>
  <c r="E87" i="5" s="1"/>
  <c r="E17" i="1"/>
  <c r="W88" i="5"/>
  <c r="W87" i="5" s="1"/>
  <c r="W17" i="1"/>
  <c r="V24" i="1"/>
  <c r="O32" i="1"/>
  <c r="AE103" i="5"/>
  <c r="AG33" i="1"/>
  <c r="AJ33" i="1"/>
  <c r="AL33" i="1" s="1"/>
  <c r="H2" i="1"/>
  <c r="P2" i="1"/>
  <c r="Y2" i="1"/>
  <c r="L74" i="5"/>
  <c r="L72" i="5" s="1"/>
  <c r="L2" i="1"/>
  <c r="AG5" i="1"/>
  <c r="B77" i="5"/>
  <c r="H77" i="5"/>
  <c r="N77" i="5"/>
  <c r="T77" i="5"/>
  <c r="Z77" i="5"/>
  <c r="D78" i="5"/>
  <c r="V78" i="5"/>
  <c r="AB78" i="5"/>
  <c r="AJ8" i="1"/>
  <c r="AL8" i="1" s="1"/>
  <c r="I2" i="1"/>
  <c r="R2" i="1"/>
  <c r="AA2" i="1"/>
  <c r="G72" i="5"/>
  <c r="S73" i="5"/>
  <c r="S72" i="5" s="1"/>
  <c r="S2" i="1"/>
  <c r="Y72" i="5"/>
  <c r="AE73" i="5"/>
  <c r="AJ3" i="1"/>
  <c r="AL3" i="1" s="1"/>
  <c r="AE74" i="5"/>
  <c r="AI4" i="1"/>
  <c r="AJ4" i="1"/>
  <c r="AL4" i="1" s="1"/>
  <c r="C77" i="5"/>
  <c r="I77" i="5"/>
  <c r="O77" i="5"/>
  <c r="U77" i="5"/>
  <c r="AA77" i="5"/>
  <c r="AG7" i="1"/>
  <c r="B79" i="5"/>
  <c r="H79" i="5"/>
  <c r="N79" i="5"/>
  <c r="T79" i="5"/>
  <c r="Z79" i="5"/>
  <c r="I11" i="1"/>
  <c r="R11" i="1"/>
  <c r="Z11" i="1"/>
  <c r="G81" i="5"/>
  <c r="M11" i="1"/>
  <c r="S81" i="5"/>
  <c r="AI13" i="1"/>
  <c r="I17" i="1"/>
  <c r="S17" i="1"/>
  <c r="AA17" i="1"/>
  <c r="M87" i="5"/>
  <c r="S87" i="5"/>
  <c r="Y88" i="5"/>
  <c r="Y87" i="5" s="1"/>
  <c r="Y17" i="1"/>
  <c r="AE88" i="5"/>
  <c r="AI18" i="1"/>
  <c r="J89" i="5"/>
  <c r="J87" i="5" s="1"/>
  <c r="J17" i="1"/>
  <c r="M93" i="5"/>
  <c r="Y93" i="5"/>
  <c r="AE93" i="5"/>
  <c r="AJ23" i="1"/>
  <c r="AL23" i="1" s="1"/>
  <c r="AI23" i="1"/>
  <c r="E24" i="1"/>
  <c r="O24" i="1"/>
  <c r="AA24" i="1"/>
  <c r="B95" i="5"/>
  <c r="B94" i="5" s="1"/>
  <c r="AG25" i="1"/>
  <c r="B24" i="1"/>
  <c r="H95" i="5"/>
  <c r="H94" i="5" s="1"/>
  <c r="H24" i="1"/>
  <c r="N94" i="5"/>
  <c r="T94" i="5"/>
  <c r="Z95" i="5"/>
  <c r="Z94" i="5" s="1"/>
  <c r="Z24" i="1"/>
  <c r="I32" i="1"/>
  <c r="S32" i="1"/>
  <c r="AI33" i="1"/>
  <c r="D105" i="5"/>
  <c r="D32" i="1"/>
  <c r="P105" i="5"/>
  <c r="P102" i="5" s="1"/>
  <c r="P32" i="1"/>
  <c r="D38" i="2"/>
  <c r="AG2" i="2"/>
  <c r="AJ3" i="2"/>
  <c r="AI3" i="2"/>
  <c r="AD2" i="2"/>
  <c r="AJ29" i="2"/>
  <c r="AI29" i="2"/>
  <c r="Q77" i="5"/>
  <c r="M78" i="5"/>
  <c r="Y78" i="5"/>
  <c r="AB79" i="5"/>
  <c r="D73" i="5"/>
  <c r="D72" i="5" s="1"/>
  <c r="D2" i="1"/>
  <c r="C78" i="5"/>
  <c r="O78" i="5"/>
  <c r="F79" i="5"/>
  <c r="X79" i="5"/>
  <c r="G11" i="1"/>
  <c r="E82" i="5"/>
  <c r="E81" i="5" s="1"/>
  <c r="E11" i="1"/>
  <c r="X17" i="1"/>
  <c r="K88" i="5"/>
  <c r="K87" i="5" s="1"/>
  <c r="K17" i="1"/>
  <c r="AI26" i="1"/>
  <c r="AD101" i="5"/>
  <c r="AG101" i="5" s="1"/>
  <c r="AI31" i="1"/>
  <c r="AA32" i="1"/>
  <c r="G103" i="5"/>
  <c r="G102" i="5" s="1"/>
  <c r="G32" i="1"/>
  <c r="B2" i="1"/>
  <c r="J2" i="1"/>
  <c r="T2" i="1"/>
  <c r="AB2" i="1"/>
  <c r="B72" i="5"/>
  <c r="H72" i="5"/>
  <c r="N72" i="5"/>
  <c r="T72" i="5"/>
  <c r="Z73" i="5"/>
  <c r="Z72" i="5" s="1"/>
  <c r="Z2" i="1"/>
  <c r="AE76" i="5"/>
  <c r="AG76" i="5" s="1"/>
  <c r="F78" i="5"/>
  <c r="L78" i="5"/>
  <c r="R78" i="5"/>
  <c r="X78" i="5"/>
  <c r="AD78" i="5"/>
  <c r="E80" i="5"/>
  <c r="W80" i="5"/>
  <c r="AC80" i="5"/>
  <c r="B11" i="1"/>
  <c r="J11" i="1"/>
  <c r="S11" i="1"/>
  <c r="AB11" i="1"/>
  <c r="B81" i="5"/>
  <c r="H81" i="5"/>
  <c r="N81" i="5"/>
  <c r="T82" i="5"/>
  <c r="T81" i="5" s="1"/>
  <c r="T11" i="1"/>
  <c r="Z81" i="5"/>
  <c r="AJ13" i="1"/>
  <c r="AL13" i="1" s="1"/>
  <c r="AI15" i="1"/>
  <c r="B17" i="1"/>
  <c r="L17" i="1"/>
  <c r="T17" i="1"/>
  <c r="AB17" i="1"/>
  <c r="B87" i="5"/>
  <c r="H87" i="5"/>
  <c r="N87" i="5"/>
  <c r="T87" i="5"/>
  <c r="Z87" i="5"/>
  <c r="AE91" i="5"/>
  <c r="AG91" i="5" s="1"/>
  <c r="AG21" i="1"/>
  <c r="Z93" i="5"/>
  <c r="G24" i="1"/>
  <c r="S24" i="1"/>
  <c r="AB24" i="1"/>
  <c r="AJ31" i="1"/>
  <c r="AL31" i="1" s="1"/>
  <c r="J32" i="1"/>
  <c r="U32" i="1"/>
  <c r="AD32" i="1"/>
  <c r="AE104" i="5"/>
  <c r="AG104" i="5" s="1"/>
  <c r="AJ34" i="1"/>
  <c r="AL34" i="1" s="1"/>
  <c r="AI9" i="2"/>
  <c r="AJ9" i="2"/>
  <c r="K2" i="3"/>
  <c r="K38" i="3" s="1"/>
  <c r="Q2" i="3"/>
  <c r="Q38" i="3" s="1"/>
  <c r="AC2" i="3"/>
  <c r="AC38" i="3" s="1"/>
  <c r="AI15" i="3"/>
  <c r="AG15" i="3"/>
  <c r="AJ15" i="3"/>
  <c r="I72" i="5"/>
  <c r="W77" i="5"/>
  <c r="V79" i="5"/>
  <c r="AD80" i="5"/>
  <c r="C11" i="1"/>
  <c r="AA82" i="5"/>
  <c r="AA81" i="5" s="1"/>
  <c r="AA11" i="1"/>
  <c r="AE84" i="5"/>
  <c r="AG84" i="5" s="1"/>
  <c r="AI14" i="1"/>
  <c r="C88" i="5"/>
  <c r="C87" i="5" s="1"/>
  <c r="C17" i="1"/>
  <c r="C93" i="5"/>
  <c r="I93" i="5"/>
  <c r="O93" i="5"/>
  <c r="U93" i="5"/>
  <c r="AA93" i="5"/>
  <c r="P95" i="5"/>
  <c r="P94" i="5" s="1"/>
  <c r="P24" i="1"/>
  <c r="M81" i="5"/>
  <c r="E77" i="5"/>
  <c r="AC77" i="5"/>
  <c r="S78" i="5"/>
  <c r="P79" i="5"/>
  <c r="R80" i="5"/>
  <c r="AE75" i="5"/>
  <c r="AG75" i="5" s="1"/>
  <c r="AJ5" i="1"/>
  <c r="AL5" i="1" s="1"/>
  <c r="F77" i="5"/>
  <c r="L77" i="5"/>
  <c r="R77" i="5"/>
  <c r="X77" i="5"/>
  <c r="AD77" i="5"/>
  <c r="AI7" i="1"/>
  <c r="AG8" i="1"/>
  <c r="E79" i="5"/>
  <c r="K79" i="5"/>
  <c r="Q79" i="5"/>
  <c r="W79" i="5"/>
  <c r="AC79" i="5"/>
  <c r="G80" i="5"/>
  <c r="S80" i="5"/>
  <c r="Y80" i="5"/>
  <c r="AE80" i="5"/>
  <c r="AI10" i="1"/>
  <c r="AG10" i="1"/>
  <c r="D11" i="1"/>
  <c r="V11" i="1"/>
  <c r="AE11" i="1"/>
  <c r="D81" i="5"/>
  <c r="J81" i="5"/>
  <c r="P81" i="5"/>
  <c r="V81" i="5"/>
  <c r="AB81" i="5"/>
  <c r="F83" i="5"/>
  <c r="F81" i="5" s="1"/>
  <c r="F11" i="1"/>
  <c r="AG14" i="1"/>
  <c r="F17" i="1"/>
  <c r="N17" i="1"/>
  <c r="V17" i="1"/>
  <c r="U24" i="1"/>
  <c r="Q95" i="5"/>
  <c r="Q94" i="5" s="1"/>
  <c r="Q24" i="1"/>
  <c r="W95" i="5"/>
  <c r="W94" i="5" s="1"/>
  <c r="W24" i="1"/>
  <c r="AE96" i="5"/>
  <c r="AG96" i="5" s="1"/>
  <c r="AJ26" i="1"/>
  <c r="AL26" i="1" s="1"/>
  <c r="AE24" i="1"/>
  <c r="AG26" i="1"/>
  <c r="AG30" i="1"/>
  <c r="C32" i="1"/>
  <c r="M32" i="1"/>
  <c r="R103" i="5"/>
  <c r="R102" i="5" s="1"/>
  <c r="R32" i="1"/>
  <c r="X103" i="5"/>
  <c r="X102" i="5" s="1"/>
  <c r="X32" i="1"/>
  <c r="AE105" i="5"/>
  <c r="AG105" i="5" s="1"/>
  <c r="AG35" i="1"/>
  <c r="C2" i="2"/>
  <c r="I2" i="2"/>
  <c r="AA2" i="2"/>
  <c r="AG3" i="2"/>
  <c r="AJ2" i="2"/>
  <c r="AD12" i="5"/>
  <c r="AD11" i="5" s="1"/>
  <c r="AI12" i="2"/>
  <c r="AD11" i="2"/>
  <c r="AJ12" i="2"/>
  <c r="AJ31" i="2"/>
  <c r="AI31" i="2"/>
  <c r="G78" i="5"/>
  <c r="D79" i="5"/>
  <c r="F80" i="5"/>
  <c r="O2" i="1"/>
  <c r="I78" i="5"/>
  <c r="U78" i="5"/>
  <c r="AI8" i="1"/>
  <c r="L79" i="5"/>
  <c r="AD79" i="5"/>
  <c r="H80" i="5"/>
  <c r="T80" i="5"/>
  <c r="O11" i="1"/>
  <c r="K82" i="5"/>
  <c r="K81" i="5" s="1"/>
  <c r="K11" i="1"/>
  <c r="W82" i="5"/>
  <c r="W81" i="5" s="1"/>
  <c r="W11" i="1"/>
  <c r="O17" i="1"/>
  <c r="Q88" i="5"/>
  <c r="Q87" i="5" s="1"/>
  <c r="Q17" i="1"/>
  <c r="AC88" i="5"/>
  <c r="AC87" i="5" s="1"/>
  <c r="AC17" i="1"/>
  <c r="Y103" i="5"/>
  <c r="Y102" i="5" s="1"/>
  <c r="Y32" i="1"/>
  <c r="AJ5" i="3"/>
  <c r="AI5" i="3"/>
  <c r="H11" i="1"/>
  <c r="P11" i="1"/>
  <c r="Y11" i="1"/>
  <c r="AE85" i="5"/>
  <c r="AG85" i="5" s="1"/>
  <c r="AG15" i="1"/>
  <c r="AJ16" i="1"/>
  <c r="AL16" i="1" s="1"/>
  <c r="H17" i="1"/>
  <c r="P17" i="1"/>
  <c r="Z17" i="1"/>
  <c r="R17" i="1"/>
  <c r="AG22" i="1"/>
  <c r="D24" i="1"/>
  <c r="N24" i="1"/>
  <c r="Y24" i="1"/>
  <c r="I96" i="5"/>
  <c r="I94" i="5" s="1"/>
  <c r="I24" i="1"/>
  <c r="AE97" i="5"/>
  <c r="AG97" i="5" s="1"/>
  <c r="AG27" i="1"/>
  <c r="AE99" i="5"/>
  <c r="AG99" i="5" s="1"/>
  <c r="AJ29" i="1"/>
  <c r="AL29" i="1" s="1"/>
  <c r="AI29" i="1"/>
  <c r="F32" i="1"/>
  <c r="AB32" i="1"/>
  <c r="B103" i="5"/>
  <c r="B102" i="5" s="1"/>
  <c r="B32" i="1"/>
  <c r="H103" i="5"/>
  <c r="H102" i="5" s="1"/>
  <c r="H32" i="1"/>
  <c r="N103" i="5"/>
  <c r="N102" i="5" s="1"/>
  <c r="N32" i="1"/>
  <c r="T103" i="5"/>
  <c r="T102" i="5" s="1"/>
  <c r="T32" i="1"/>
  <c r="Z103" i="5"/>
  <c r="Z102" i="5" s="1"/>
  <c r="Z32" i="1"/>
  <c r="AI35" i="1"/>
  <c r="AD106" i="5"/>
  <c r="AD102" i="5" s="1"/>
  <c r="AJ36" i="1"/>
  <c r="AL36" i="1" s="1"/>
  <c r="C17" i="2"/>
  <c r="I17" i="2"/>
  <c r="O17" i="2"/>
  <c r="U17" i="2"/>
  <c r="AA17" i="2"/>
  <c r="AE24" i="2"/>
  <c r="L38" i="4"/>
  <c r="AI7" i="4"/>
  <c r="AJ7" i="4"/>
  <c r="AG7" i="4"/>
  <c r="AE92" i="5"/>
  <c r="AG92" i="5" s="1"/>
  <c r="AI22" i="1"/>
  <c r="AJ22" i="1"/>
  <c r="AL22" i="1" s="1"/>
  <c r="D93" i="5"/>
  <c r="J93" i="5"/>
  <c r="P93" i="5"/>
  <c r="V93" i="5"/>
  <c r="AB93" i="5"/>
  <c r="F95" i="5"/>
  <c r="F94" i="5" s="1"/>
  <c r="F24" i="1"/>
  <c r="L95" i="5"/>
  <c r="L94" i="5" s="1"/>
  <c r="L24" i="1"/>
  <c r="R95" i="5"/>
  <c r="R94" i="5" s="1"/>
  <c r="R24" i="1"/>
  <c r="X95" i="5"/>
  <c r="X94" i="5" s="1"/>
  <c r="X24" i="1"/>
  <c r="AD95" i="5"/>
  <c r="AD24" i="1"/>
  <c r="AE98" i="5"/>
  <c r="AG98" i="5" s="1"/>
  <c r="AI28" i="1"/>
  <c r="E102" i="5"/>
  <c r="K103" i="5"/>
  <c r="K102" i="5" s="1"/>
  <c r="K32" i="1"/>
  <c r="W102" i="5"/>
  <c r="AC102" i="5"/>
  <c r="AI35" i="2"/>
  <c r="AG35" i="2"/>
  <c r="AE32" i="2"/>
  <c r="AJ35" i="2"/>
  <c r="V38" i="3"/>
  <c r="D38" i="3"/>
  <c r="J38" i="3"/>
  <c r="AI9" i="3"/>
  <c r="AG9" i="3"/>
  <c r="AJ9" i="3"/>
  <c r="AA2" i="4"/>
  <c r="AJ26" i="3"/>
  <c r="AI26" i="3"/>
  <c r="AG26" i="3"/>
  <c r="AG10" i="2"/>
  <c r="AJ10" i="2"/>
  <c r="B11" i="2"/>
  <c r="B38" i="2" s="1"/>
  <c r="AG12" i="2"/>
  <c r="H11" i="2"/>
  <c r="T11" i="2"/>
  <c r="P17" i="2"/>
  <c r="F11" i="3"/>
  <c r="F38" i="3" s="1"/>
  <c r="X11" i="3"/>
  <c r="AD11" i="3"/>
  <c r="AJ35" i="4"/>
  <c r="AI35" i="4"/>
  <c r="AE11" i="5"/>
  <c r="AG11" i="5" s="1"/>
  <c r="AG12" i="5"/>
  <c r="E73" i="5"/>
  <c r="E72" i="5" s="1"/>
  <c r="E2" i="1"/>
  <c r="K73" i="5"/>
  <c r="K72" i="5" s="1"/>
  <c r="K2" i="1"/>
  <c r="Q73" i="5"/>
  <c r="Q72" i="5" s="1"/>
  <c r="Q2" i="1"/>
  <c r="W73" i="5"/>
  <c r="W72" i="5" s="1"/>
  <c r="W2" i="1"/>
  <c r="AC73" i="5"/>
  <c r="AC72" i="5" s="1"/>
  <c r="AC2" i="1"/>
  <c r="D77" i="5"/>
  <c r="J77" i="5"/>
  <c r="P77" i="5"/>
  <c r="V77" i="5"/>
  <c r="AB77" i="5"/>
  <c r="E78" i="5"/>
  <c r="K78" i="5"/>
  <c r="Q78" i="5"/>
  <c r="W78" i="5"/>
  <c r="AC78" i="5"/>
  <c r="G79" i="5"/>
  <c r="S79" i="5"/>
  <c r="AE79" i="5"/>
  <c r="AG9" i="1"/>
  <c r="C80" i="5"/>
  <c r="I80" i="5"/>
  <c r="O80" i="5"/>
  <c r="U80" i="5"/>
  <c r="AA80" i="5"/>
  <c r="AE86" i="5"/>
  <c r="AG86" i="5" s="1"/>
  <c r="AI16" i="1"/>
  <c r="D87" i="5"/>
  <c r="P87" i="5"/>
  <c r="V87" i="5"/>
  <c r="AB87" i="5"/>
  <c r="F93" i="5"/>
  <c r="O94" i="5"/>
  <c r="U94" i="5"/>
  <c r="AA94" i="5"/>
  <c r="D102" i="5"/>
  <c r="J102" i="5"/>
  <c r="V102" i="5"/>
  <c r="AB102" i="5"/>
  <c r="AJ5" i="2"/>
  <c r="AI5" i="2"/>
  <c r="AG5" i="2"/>
  <c r="Z11" i="2"/>
  <c r="E17" i="2"/>
  <c r="K17" i="2"/>
  <c r="Q17" i="2"/>
  <c r="W17" i="2"/>
  <c r="AC17" i="2"/>
  <c r="AI3" i="3"/>
  <c r="AG3" i="3"/>
  <c r="AE2" i="3"/>
  <c r="AJ3" i="3"/>
  <c r="I11" i="3"/>
  <c r="I38" i="3" s="1"/>
  <c r="O11" i="3"/>
  <c r="AA11" i="3"/>
  <c r="AJ34" i="4"/>
  <c r="AE32" i="4"/>
  <c r="AI34" i="4"/>
  <c r="G38" i="4"/>
  <c r="M38" i="4"/>
  <c r="S38" i="4"/>
  <c r="AI3" i="4"/>
  <c r="AJ3" i="4"/>
  <c r="AE2" i="4"/>
  <c r="AG3" i="4"/>
  <c r="G77" i="5"/>
  <c r="AE77" i="5"/>
  <c r="B78" i="5"/>
  <c r="H78" i="5"/>
  <c r="N78" i="5"/>
  <c r="T78" i="5"/>
  <c r="Z78" i="5"/>
  <c r="C79" i="5"/>
  <c r="I79" i="5"/>
  <c r="O79" i="5"/>
  <c r="AA79" i="5"/>
  <c r="D80" i="5"/>
  <c r="J80" i="5"/>
  <c r="P80" i="5"/>
  <c r="V80" i="5"/>
  <c r="AB80" i="5"/>
  <c r="R81" i="5"/>
  <c r="X81" i="5"/>
  <c r="AD82" i="5"/>
  <c r="AD81" i="5" s="1"/>
  <c r="AG83" i="5"/>
  <c r="F87" i="5"/>
  <c r="L87" i="5"/>
  <c r="R87" i="5"/>
  <c r="X87" i="5"/>
  <c r="E93" i="5"/>
  <c r="W93" i="5"/>
  <c r="G94" i="5"/>
  <c r="M94" i="5"/>
  <c r="S94" i="5"/>
  <c r="Y94" i="5"/>
  <c r="C102" i="5"/>
  <c r="I102" i="5"/>
  <c r="O102" i="5"/>
  <c r="U102" i="5"/>
  <c r="AA102" i="5"/>
  <c r="AG106" i="5"/>
  <c r="E11" i="2"/>
  <c r="K11" i="2"/>
  <c r="Q11" i="2"/>
  <c r="W11" i="2"/>
  <c r="AC12" i="5"/>
  <c r="AC11" i="5" s="1"/>
  <c r="AC11" i="2"/>
  <c r="P11" i="2"/>
  <c r="P38" i="2" s="1"/>
  <c r="AJ14" i="2"/>
  <c r="AG14" i="2"/>
  <c r="L2" i="3"/>
  <c r="L38" i="3" s="1"/>
  <c r="R2" i="3"/>
  <c r="X2" i="3"/>
  <c r="AJ7" i="3"/>
  <c r="AI7" i="3"/>
  <c r="AD24" i="3"/>
  <c r="AI30" i="3"/>
  <c r="B32" i="3"/>
  <c r="AG32" i="3" s="1"/>
  <c r="T32" i="3"/>
  <c r="U79" i="5"/>
  <c r="C2" i="4"/>
  <c r="C38" i="4" s="1"/>
  <c r="I2" i="4"/>
  <c r="I38" i="4" s="1"/>
  <c r="O2" i="4"/>
  <c r="L32" i="4"/>
  <c r="AD32" i="4"/>
  <c r="AD38" i="4" s="1"/>
  <c r="AA38" i="3"/>
  <c r="AJ16" i="3"/>
  <c r="AG16" i="3"/>
  <c r="F24" i="3"/>
  <c r="X24" i="3"/>
  <c r="AG12" i="4"/>
  <c r="AJ12" i="4"/>
  <c r="AE11" i="4"/>
  <c r="AI12" i="4"/>
  <c r="AG7" i="2"/>
  <c r="AI7" i="2"/>
  <c r="AG13" i="2"/>
  <c r="AE11" i="2"/>
  <c r="AE38" i="2" s="1"/>
  <c r="AG17" i="2"/>
  <c r="N24" i="2"/>
  <c r="N38" i="2" s="1"/>
  <c r="Q24" i="2"/>
  <c r="AJ10" i="3"/>
  <c r="AG10" i="3"/>
  <c r="AJ13" i="3"/>
  <c r="AI13" i="3"/>
  <c r="B24" i="3"/>
  <c r="H24" i="3"/>
  <c r="N24" i="3"/>
  <c r="T24" i="3"/>
  <c r="Z24" i="3"/>
  <c r="AI31" i="3"/>
  <c r="AG31" i="3"/>
  <c r="AD32" i="3"/>
  <c r="AI32" i="3" s="1"/>
  <c r="AJ33" i="3"/>
  <c r="AI33" i="3"/>
  <c r="AJ9" i="4"/>
  <c r="AI9" i="4"/>
  <c r="AJ15" i="4"/>
  <c r="AI15" i="4"/>
  <c r="AG15" i="4"/>
  <c r="R38" i="5"/>
  <c r="AA38" i="5"/>
  <c r="AI17" i="4"/>
  <c r="AG17" i="4"/>
  <c r="AA11" i="5"/>
  <c r="Z38" i="5"/>
  <c r="AI16" i="2"/>
  <c r="AG16" i="2"/>
  <c r="F17" i="2"/>
  <c r="F38" i="2" s="1"/>
  <c r="L17" i="2"/>
  <c r="L38" i="2" s="1"/>
  <c r="R17" i="2"/>
  <c r="R38" i="2" s="1"/>
  <c r="X17" i="2"/>
  <c r="X38" i="2" s="1"/>
  <c r="AD17" i="2"/>
  <c r="AI17" i="2" s="1"/>
  <c r="B2" i="3"/>
  <c r="H2" i="3"/>
  <c r="N2" i="3"/>
  <c r="T2" i="3"/>
  <c r="Z2" i="3"/>
  <c r="J2" i="4"/>
  <c r="P2" i="4"/>
  <c r="V2" i="4"/>
  <c r="AG4" i="5"/>
  <c r="AE2" i="5"/>
  <c r="S38" i="5"/>
  <c r="E2" i="2"/>
  <c r="K2" i="2"/>
  <c r="Q2" i="2"/>
  <c r="W2" i="2"/>
  <c r="AC2" i="2"/>
  <c r="AG4" i="2"/>
  <c r="AI30" i="2"/>
  <c r="AG30" i="2"/>
  <c r="AI6" i="3"/>
  <c r="AG6" i="3"/>
  <c r="G11" i="3"/>
  <c r="M11" i="3"/>
  <c r="S11" i="3"/>
  <c r="Y11" i="3"/>
  <c r="AI12" i="3"/>
  <c r="AG12" i="3"/>
  <c r="AE11" i="3"/>
  <c r="G24" i="3"/>
  <c r="M24" i="3"/>
  <c r="S24" i="3"/>
  <c r="Y24" i="3"/>
  <c r="AI25" i="3"/>
  <c r="AG25" i="3"/>
  <c r="AE24" i="3"/>
  <c r="AJ34" i="3"/>
  <c r="AI34" i="3"/>
  <c r="Q2" i="4"/>
  <c r="W2" i="4"/>
  <c r="AG14" i="4"/>
  <c r="B2" i="4"/>
  <c r="B38" i="4" s="1"/>
  <c r="H2" i="4"/>
  <c r="H38" i="4" s="1"/>
  <c r="N2" i="4"/>
  <c r="N38" i="4" s="1"/>
  <c r="T2" i="4"/>
  <c r="T38" i="4" s="1"/>
  <c r="Z2" i="4"/>
  <c r="Z38" i="4" s="1"/>
  <c r="AJ5" i="4"/>
  <c r="O11" i="4"/>
  <c r="AI13" i="4"/>
  <c r="AG27" i="4"/>
  <c r="AG5" i="4"/>
  <c r="AI10" i="4"/>
  <c r="AJ10" i="4"/>
  <c r="V11" i="4"/>
  <c r="AA17" i="4"/>
  <c r="AE24" i="4"/>
  <c r="E24" i="4"/>
  <c r="E38" i="4" s="1"/>
  <c r="K24" i="4"/>
  <c r="Q24" i="4"/>
  <c r="W24" i="4"/>
  <c r="AC24" i="4"/>
  <c r="AI27" i="4"/>
  <c r="AB38" i="5"/>
  <c r="AI5" i="4"/>
  <c r="AC11" i="4"/>
  <c r="AG13" i="4"/>
  <c r="AJ27" i="4"/>
  <c r="AI30" i="4"/>
  <c r="AJ30" i="4"/>
  <c r="AG30" i="4"/>
  <c r="AD2" i="5"/>
  <c r="AD38" i="5" s="1"/>
  <c r="Y38" i="5"/>
  <c r="W38" i="5"/>
  <c r="AC38" i="5"/>
  <c r="AI16" i="4"/>
  <c r="T38" i="5"/>
  <c r="D24" i="4"/>
  <c r="J24" i="4"/>
  <c r="P24" i="4"/>
  <c r="V24" i="4"/>
  <c r="AB24" i="4"/>
  <c r="AB38" i="4" s="1"/>
  <c r="AG36" i="4"/>
  <c r="AI36" i="4"/>
  <c r="V38" i="5"/>
  <c r="AJ32" i="1" l="1"/>
  <c r="AL32" i="1" s="1"/>
  <c r="AE94" i="5"/>
  <c r="AG2" i="1"/>
  <c r="AD94" i="5"/>
  <c r="C38" i="1"/>
  <c r="C108" i="5" s="1"/>
  <c r="X72" i="5"/>
  <c r="AJ17" i="1"/>
  <c r="AL17" i="1" s="1"/>
  <c r="AG79" i="5"/>
  <c r="AI32" i="1"/>
  <c r="AG93" i="5"/>
  <c r="AG78" i="5"/>
  <c r="AG74" i="5"/>
  <c r="AI17" i="1"/>
  <c r="AG95" i="5"/>
  <c r="AD38" i="1"/>
  <c r="AD108" i="5" s="1"/>
  <c r="AJ2" i="1"/>
  <c r="AL2" i="1" s="1"/>
  <c r="AE38" i="1"/>
  <c r="AF34" i="1" s="1"/>
  <c r="M38" i="1"/>
  <c r="AI2" i="1"/>
  <c r="AE87" i="5"/>
  <c r="AG87" i="5" s="1"/>
  <c r="AF8" i="1"/>
  <c r="AF31" i="2"/>
  <c r="AF14" i="2"/>
  <c r="AF10" i="2"/>
  <c r="Y38" i="3"/>
  <c r="K38" i="2"/>
  <c r="B38" i="3"/>
  <c r="R38" i="3"/>
  <c r="Z38" i="2"/>
  <c r="T38" i="2"/>
  <c r="C38" i="2"/>
  <c r="U38" i="1"/>
  <c r="Y38" i="2"/>
  <c r="AJ32" i="3"/>
  <c r="S38" i="3"/>
  <c r="E38" i="2"/>
  <c r="AJ17" i="2"/>
  <c r="O38" i="3"/>
  <c r="AC38" i="4"/>
  <c r="M38" i="3"/>
  <c r="AD38" i="3"/>
  <c r="O38" i="2"/>
  <c r="D38" i="4"/>
  <c r="AE38" i="5"/>
  <c r="K38" i="4"/>
  <c r="G38" i="3"/>
  <c r="AG80" i="5"/>
  <c r="U38" i="4"/>
  <c r="P38" i="4"/>
  <c r="AG11" i="4"/>
  <c r="AJ11" i="4"/>
  <c r="AI11" i="4"/>
  <c r="E38" i="1"/>
  <c r="Q38" i="2"/>
  <c r="V38" i="4"/>
  <c r="H38" i="3"/>
  <c r="AG77" i="5"/>
  <c r="AG32" i="4"/>
  <c r="AI32" i="4"/>
  <c r="AJ32" i="4"/>
  <c r="AC38" i="1"/>
  <c r="K38" i="1"/>
  <c r="X38" i="1"/>
  <c r="O38" i="1"/>
  <c r="I38" i="2"/>
  <c r="AF32" i="1"/>
  <c r="J38" i="1"/>
  <c r="AD38" i="2"/>
  <c r="AI38" i="2" s="1"/>
  <c r="AE81" i="5"/>
  <c r="AG81" i="5" s="1"/>
  <c r="R38" i="1"/>
  <c r="P38" i="1"/>
  <c r="AC82" i="5"/>
  <c r="AC81" i="5" s="1"/>
  <c r="AF31" i="1"/>
  <c r="AF13" i="1"/>
  <c r="AF22" i="1"/>
  <c r="AF10" i="1"/>
  <c r="AF16" i="1"/>
  <c r="AF12" i="1"/>
  <c r="AF4" i="1"/>
  <c r="AF3" i="1"/>
  <c r="AF27" i="1"/>
  <c r="AF25" i="1"/>
  <c r="AF9" i="1"/>
  <c r="AF29" i="2"/>
  <c r="AF21" i="2"/>
  <c r="AF18" i="2"/>
  <c r="AF16" i="2"/>
  <c r="AF9" i="2"/>
  <c r="AF38" i="2"/>
  <c r="AF28" i="2"/>
  <c r="AF4" i="2"/>
  <c r="AF30" i="2"/>
  <c r="AF13" i="2"/>
  <c r="AF12" i="2"/>
  <c r="AF17" i="2"/>
  <c r="AF15" i="2"/>
  <c r="AF3" i="2"/>
  <c r="AG38" i="2"/>
  <c r="AF6" i="2"/>
  <c r="AF8" i="2"/>
  <c r="AF5" i="2"/>
  <c r="D38" i="1"/>
  <c r="S38" i="1"/>
  <c r="AF35" i="2"/>
  <c r="AF2" i="2"/>
  <c r="AF17" i="1"/>
  <c r="N38" i="1"/>
  <c r="L38" i="1"/>
  <c r="AJ24" i="3"/>
  <c r="AI24" i="3"/>
  <c r="AG24" i="3"/>
  <c r="Z38" i="3"/>
  <c r="AE38" i="4"/>
  <c r="AF11" i="4" s="1"/>
  <c r="AG2" i="4"/>
  <c r="AJ2" i="4"/>
  <c r="AI2" i="4"/>
  <c r="AI24" i="2"/>
  <c r="AG24" i="2"/>
  <c r="AJ24" i="2"/>
  <c r="AF24" i="2"/>
  <c r="AI24" i="1"/>
  <c r="AJ24" i="1"/>
  <c r="AL24" i="1" s="1"/>
  <c r="AG24" i="1"/>
  <c r="AF24" i="1"/>
  <c r="AE38" i="3"/>
  <c r="AI2" i="3"/>
  <c r="AJ2" i="3"/>
  <c r="AG2" i="3"/>
  <c r="B38" i="1"/>
  <c r="H38" i="1"/>
  <c r="W38" i="1"/>
  <c r="W38" i="4"/>
  <c r="AJ11" i="3"/>
  <c r="AI11" i="3"/>
  <c r="AG11" i="3"/>
  <c r="AC38" i="2"/>
  <c r="AG2" i="5"/>
  <c r="T38" i="3"/>
  <c r="AF7" i="2"/>
  <c r="X38" i="3"/>
  <c r="Q38" i="1"/>
  <c r="AF32" i="2"/>
  <c r="AG32" i="2"/>
  <c r="AJ32" i="2"/>
  <c r="AI32" i="2"/>
  <c r="AJ11" i="1"/>
  <c r="AL11" i="1" s="1"/>
  <c r="AI11" i="1"/>
  <c r="AG11" i="1"/>
  <c r="Z38" i="1"/>
  <c r="AB38" i="1"/>
  <c r="AE102" i="5"/>
  <c r="AG102" i="5" s="1"/>
  <c r="AG103" i="5"/>
  <c r="G38" i="1"/>
  <c r="I38" i="1"/>
  <c r="J38" i="4"/>
  <c r="AJ11" i="2"/>
  <c r="AF11" i="2"/>
  <c r="AI11" i="2"/>
  <c r="AG11" i="2"/>
  <c r="AF6" i="1"/>
  <c r="AG38" i="5"/>
  <c r="AI24" i="4"/>
  <c r="AJ24" i="4"/>
  <c r="AF24" i="4"/>
  <c r="AG24" i="4"/>
  <c r="Q38" i="4"/>
  <c r="W38" i="2"/>
  <c r="N38" i="3"/>
  <c r="O38" i="4"/>
  <c r="AA38" i="4"/>
  <c r="AA38" i="2"/>
  <c r="AF26" i="1"/>
  <c r="AG32" i="1"/>
  <c r="AF14" i="1"/>
  <c r="AG17" i="1"/>
  <c r="T38" i="1"/>
  <c r="F38" i="1"/>
  <c r="AG82" i="5"/>
  <c r="AE72" i="5"/>
  <c r="AG72" i="5" s="1"/>
  <c r="AG73" i="5"/>
  <c r="AA38" i="1"/>
  <c r="Y38" i="1"/>
  <c r="V38" i="1"/>
  <c r="AI2" i="2"/>
  <c r="AF15" i="1" l="1"/>
  <c r="AF18" i="1"/>
  <c r="AF38" i="1"/>
  <c r="AG94" i="5"/>
  <c r="M108" i="5"/>
  <c r="AF28" i="1"/>
  <c r="AF11" i="1"/>
  <c r="AF5" i="1"/>
  <c r="AF35" i="1"/>
  <c r="AF29" i="1"/>
  <c r="AF23" i="1"/>
  <c r="AJ38" i="1"/>
  <c r="AL38" i="1" s="1"/>
  <c r="AE108" i="5"/>
  <c r="AG108" i="5" s="1"/>
  <c r="AF21" i="1"/>
  <c r="AF2" i="1"/>
  <c r="AF33" i="1"/>
  <c r="AF7" i="1"/>
  <c r="AI38" i="1"/>
  <c r="AF30" i="1"/>
  <c r="AF36" i="1"/>
  <c r="U108" i="5"/>
  <c r="AF2" i="4"/>
  <c r="I108" i="5"/>
  <c r="Z108" i="5"/>
  <c r="AF11" i="3"/>
  <c r="AJ38" i="2"/>
  <c r="AC108" i="5"/>
  <c r="AF33" i="3"/>
  <c r="AF30" i="3"/>
  <c r="AF14" i="3"/>
  <c r="AF8" i="3"/>
  <c r="AF5" i="3"/>
  <c r="AJ38" i="3"/>
  <c r="AI38" i="3"/>
  <c r="AG38" i="3"/>
  <c r="AF25" i="3"/>
  <c r="AF4" i="3"/>
  <c r="AF32" i="3"/>
  <c r="AF35" i="3"/>
  <c r="AF31" i="3"/>
  <c r="AF34" i="3"/>
  <c r="AF38" i="3"/>
  <c r="AF13" i="3"/>
  <c r="AF12" i="3"/>
  <c r="AF9" i="3"/>
  <c r="AF6" i="3"/>
  <c r="AF3" i="3"/>
  <c r="AF26" i="3"/>
  <c r="AF7" i="3"/>
  <c r="AF36" i="3"/>
  <c r="AF15" i="3"/>
  <c r="AF16" i="3"/>
  <c r="AF10" i="3"/>
  <c r="H108" i="5"/>
  <c r="D108" i="5"/>
  <c r="K108" i="5"/>
  <c r="E108" i="5"/>
  <c r="B108" i="5"/>
  <c r="S108" i="5"/>
  <c r="R108" i="5"/>
  <c r="X108" i="5"/>
  <c r="V108" i="5"/>
  <c r="L108" i="5"/>
  <c r="P108" i="5"/>
  <c r="AF2" i="3"/>
  <c r="J108" i="5"/>
  <c r="G108" i="5"/>
  <c r="Q108" i="5"/>
  <c r="AJ38" i="4"/>
  <c r="AF35" i="4"/>
  <c r="AG38" i="4"/>
  <c r="AF31" i="4"/>
  <c r="AF38" i="4"/>
  <c r="AF16" i="4"/>
  <c r="AF26" i="4"/>
  <c r="AI38" i="4"/>
  <c r="AF36" i="4"/>
  <c r="AF10" i="4"/>
  <c r="AF8" i="4"/>
  <c r="AF6" i="4"/>
  <c r="AF17" i="4"/>
  <c r="AF4" i="4"/>
  <c r="AF12" i="4"/>
  <c r="AF19" i="4"/>
  <c r="AF3" i="4"/>
  <c r="AF34" i="4"/>
  <c r="AF13" i="4"/>
  <c r="AF14" i="4"/>
  <c r="AF27" i="4"/>
  <c r="AF9" i="4"/>
  <c r="AF15" i="4"/>
  <c r="AF7" i="4"/>
  <c r="AF5" i="4"/>
  <c r="AF22" i="4"/>
  <c r="AF30" i="4"/>
  <c r="AF24" i="3"/>
  <c r="N108" i="5"/>
  <c r="O108" i="5"/>
  <c r="AF32" i="4"/>
  <c r="AB108" i="5"/>
  <c r="AA108" i="5"/>
  <c r="AH108" i="5" s="1"/>
  <c r="T108" i="5"/>
  <c r="W108" i="5"/>
  <c r="Y108" i="5"/>
  <c r="F108" i="5"/>
  <c r="AG38" i="1"/>
</calcChain>
</file>

<file path=xl/sharedStrings.xml><?xml version="1.0" encoding="utf-8"?>
<sst xmlns="http://schemas.openxmlformats.org/spreadsheetml/2006/main" count="340" uniqueCount="46">
  <si>
    <t>1990-2019_Submission 2021 DRAFT</t>
  </si>
  <si>
    <t>% Share 2019</t>
  </si>
  <si>
    <t>% Change 1990-2019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</si>
  <si>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</si>
  <si>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</si>
  <si>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</si>
  <si>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</si>
  <si>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</si>
  <si>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</si>
  <si>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</si>
  <si>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</si>
  <si>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</si>
  <si>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</si>
  <si>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</si>
  <si>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</si>
  <si>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</si>
  <si>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</si>
  <si>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</si>
  <si>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</si>
  <si>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</si>
  <si>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</si>
  <si>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</si>
  <si>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</si>
  <si>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</si>
  <si>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</si>
  <si>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</si>
  <si>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</si>
  <si>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</si>
  <si>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</si>
  <si>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</si>
  <si>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</si>
  <si>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</si>
  <si>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</si>
  <si>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</si>
  <si>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</si>
  <si>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</si>
  <si>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</si>
  <si>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</si>
  <si>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</si>
  <si>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</si>
  <si>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</si>
  <si>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National Total</t>
  </si>
  <si>
    <t>ETS</t>
  </si>
  <si>
    <t>National Total ETS</t>
  </si>
  <si>
    <t>NON-ETS</t>
  </si>
  <si>
    <t>National Total - 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</si>
</sst>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%"/>
    <numFmt numFmtId="165" formatCode="0.000"/>
    <numFmt numFmtId="166" formatCode="0.0000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i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9" fontId="5" fillId="0" borderId="0" applyFont="0" applyFill="0" applyBorder="0" applyAlignment="0" applyProtection="0"/>
    <xf numFmtId="0" fontId="5" fillId="0" borderId="0"/>
    <xf numFmtId="0" fontId="1" fillId="0" borderId="0"/>
    <xf numFmtId="0" fontId="1" fillId="0" borderId="0"/>
  </cellStyleXfs>
  <cellXfs count="84">
    <xf numFmtId="0" fontId="0" fillId="0" borderId="0" xfId="0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/>
    </xf>
    <xf numFmtId="0" fontId="4" fillId="0" borderId="0" xfId="0" applyFont="1"/>
    <xf numFmtId="0" fontId="4" fillId="3" borderId="0" xfId="0" applyFont="1" applyFill="1"/>
    <xf numFmtId="2" fontId="4" fillId="3" borderId="0" xfId="0" applyNumberFormat="1" applyFont="1" applyFill="1" applyAlignment="1">
      <alignment horizontal="right"/>
    </xf>
    <xf numFmtId="164" fontId="3" fillId="3" borderId="0" xfId="0" applyNumberFormat="1" applyFont="1" applyFill="1" applyAlignment="1">
      <alignment horizontal="center"/>
    </xf>
    <xf numFmtId="164" fontId="3" fillId="3" borderId="0" xfId="0" applyNumberFormat="1" applyFont="1" applyFill="1" applyAlignment="1">
      <alignment horizontal="right"/>
    </xf>
    <xf numFmtId="2" fontId="3" fillId="3" borderId="0" xfId="0" applyNumberFormat="1" applyFont="1" applyFill="1"/>
    <xf numFmtId="0" fontId="4" fillId="4" borderId="0" xfId="0" applyFont="1" applyFill="1" applyAlignment="1">
      <alignment horizontal="left" indent="1"/>
    </xf>
    <xf numFmtId="2" fontId="4" fillId="4" borderId="0" xfId="0" applyNumberFormat="1" applyFont="1" applyFill="1" applyAlignment="1">
      <alignment horizontal="right"/>
    </xf>
    <xf numFmtId="164" fontId="4" fillId="4" borderId="0" xfId="0" applyNumberFormat="1" applyFont="1" applyFill="1" applyAlignment="1">
      <alignment horizontal="center"/>
    </xf>
    <xf numFmtId="164" fontId="4" fillId="0" borderId="0" xfId="0" applyNumberFormat="1" applyFont="1" applyFill="1" applyAlignment="1">
      <alignment horizontal="right"/>
    </xf>
    <xf numFmtId="164" fontId="4" fillId="4" borderId="0" xfId="0" applyNumberFormat="1" applyFont="1" applyFill="1" applyAlignment="1">
      <alignment horizontal="right"/>
    </xf>
    <xf numFmtId="2" fontId="4" fillId="4" borderId="0" xfId="0" applyNumberFormat="1" applyFont="1" applyFill="1"/>
    <xf numFmtId="2" fontId="4" fillId="0" borderId="0" xfId="0" applyNumberFormat="1" applyFont="1"/>
    <xf numFmtId="164" fontId="4" fillId="0" borderId="0" xfId="1" applyNumberFormat="1" applyFont="1"/>
    <xf numFmtId="0" fontId="4" fillId="3" borderId="0" xfId="0" applyFont="1" applyFill="1" applyAlignment="1">
      <alignment horizontal="left"/>
    </xf>
    <xf numFmtId="2" fontId="4" fillId="0" borderId="0" xfId="0" applyNumberFormat="1" applyFont="1" applyAlignment="1">
      <alignment horizontal="right"/>
    </xf>
    <xf numFmtId="164" fontId="4" fillId="0" borderId="0" xfId="1" applyNumberFormat="1" applyFont="1" applyAlignment="1">
      <alignment horizontal="right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0" fontId="3" fillId="3" borderId="0" xfId="0" applyFont="1" applyFill="1" applyAlignment="1">
      <alignment horizontal="left"/>
    </xf>
    <xf numFmtId="2" fontId="3" fillId="3" borderId="0" xfId="0" applyNumberFormat="1" applyFont="1" applyFill="1" applyAlignment="1"/>
    <xf numFmtId="164" fontId="4" fillId="4" borderId="0" xfId="1" applyNumberFormat="1" applyFont="1" applyFill="1" applyAlignment="1">
      <alignment horizontal="right"/>
    </xf>
    <xf numFmtId="0" fontId="2" fillId="0" borderId="0" xfId="0" applyFont="1"/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horizontal="center"/>
    </xf>
    <xf numFmtId="0" fontId="3" fillId="3" borderId="0" xfId="2" applyFont="1" applyFill="1" applyAlignment="1">
      <alignment horizontal="center" wrapText="1"/>
    </xf>
    <xf numFmtId="0" fontId="3" fillId="0" borderId="0" xfId="2" applyFont="1" applyFill="1" applyAlignment="1">
      <alignment horizontal="center" wrapText="1"/>
    </xf>
    <xf numFmtId="0" fontId="3" fillId="3" borderId="0" xfId="2" applyFont="1" applyFill="1" applyAlignment="1">
      <alignment horizontal="center"/>
    </xf>
    <xf numFmtId="0" fontId="4" fillId="0" borderId="0" xfId="2" applyFont="1"/>
    <xf numFmtId="0" fontId="4" fillId="3" borderId="0" xfId="2" applyFont="1" applyFill="1"/>
    <xf numFmtId="2" fontId="4" fillId="3" borderId="0" xfId="2" applyNumberFormat="1" applyFont="1" applyFill="1" applyAlignment="1">
      <alignment horizontal="right"/>
    </xf>
    <xf numFmtId="0" fontId="4" fillId="4" borderId="0" xfId="2" applyFont="1" applyFill="1" applyAlignment="1">
      <alignment horizontal="left" indent="1"/>
    </xf>
    <xf numFmtId="2" fontId="4" fillId="4" borderId="0" xfId="2" applyNumberFormat="1" applyFont="1" applyFill="1" applyAlignment="1">
      <alignment horizontal="right"/>
    </xf>
    <xf numFmtId="0" fontId="4" fillId="3" borderId="0" xfId="2" applyFont="1" applyFill="1" applyAlignment="1">
      <alignment horizontal="left"/>
    </xf>
    <xf numFmtId="2" fontId="4" fillId="0" borderId="0" xfId="2" applyNumberFormat="1" applyFont="1"/>
    <xf numFmtId="2" fontId="4" fillId="0" borderId="0" xfId="2" applyNumberFormat="1" applyFont="1" applyAlignment="1">
      <alignment horizontal="right"/>
    </xf>
    <xf numFmtId="0" fontId="3" fillId="3" borderId="0" xfId="2" applyFont="1" applyFill="1" applyAlignment="1">
      <alignment horizontal="left"/>
    </xf>
    <xf numFmtId="2" fontId="3" fillId="3" borderId="0" xfId="2" applyNumberFormat="1" applyFont="1" applyFill="1" applyAlignment="1"/>
    <xf numFmtId="0" fontId="4" fillId="0" borderId="0" xfId="2" applyFont="1" applyAlignment="1">
      <alignment horizontal="right"/>
    </xf>
    <xf numFmtId="165" fontId="4" fillId="0" borderId="0" xfId="2" applyNumberFormat="1" applyFont="1" applyAlignment="1">
      <alignment horizontal="right"/>
    </xf>
    <xf numFmtId="2" fontId="6" fillId="0" borderId="0" xfId="2" applyNumberFormat="1" applyFont="1" applyAlignment="1">
      <alignment horizontal="right"/>
    </xf>
    <xf numFmtId="166" fontId="4" fillId="0" borderId="0" xfId="2" applyNumberFormat="1" applyFont="1"/>
    <xf numFmtId="43" fontId="2" fillId="0" borderId="0" xfId="2" applyNumberFormat="1" applyFont="1"/>
    <xf numFmtId="0" fontId="4" fillId="0" borderId="0" xfId="2" applyFont="1" applyFill="1"/>
    <xf numFmtId="165" fontId="4" fillId="0" borderId="0" xfId="2" applyNumberFormat="1" applyFont="1" applyFill="1"/>
    <xf numFmtId="164" fontId="4" fillId="0" borderId="0" xfId="1" applyNumberFormat="1" applyFont="1" applyFill="1"/>
    <xf numFmtId="165" fontId="4" fillId="0" borderId="0" xfId="2" applyNumberFormat="1" applyFont="1"/>
    <xf numFmtId="2" fontId="4" fillId="0" borderId="0" xfId="2" applyNumberFormat="1" applyFont="1" applyFill="1"/>
    <xf numFmtId="43" fontId="4" fillId="4" borderId="0" xfId="2" applyNumberFormat="1" applyFont="1" applyFill="1" applyAlignment="1">
      <alignment horizontal="right"/>
    </xf>
    <xf numFmtId="0" fontId="3" fillId="2" borderId="0" xfId="3" applyFont="1" applyFill="1" applyAlignment="1">
      <alignment horizontal="left" wrapText="1"/>
    </xf>
    <xf numFmtId="0" fontId="3" fillId="2" borderId="0" xfId="3" applyFont="1" applyFill="1" applyAlignment="1">
      <alignment horizontal="center" wrapText="1"/>
    </xf>
    <xf numFmtId="0" fontId="3" fillId="0" borderId="0" xfId="3" applyFont="1" applyFill="1" applyAlignment="1">
      <alignment horizontal="center" wrapText="1"/>
    </xf>
    <xf numFmtId="0" fontId="1" fillId="0" borderId="0" xfId="3"/>
    <xf numFmtId="0" fontId="4" fillId="2" borderId="0" xfId="3" applyFont="1" applyFill="1" applyAlignment="1">
      <alignment horizontal="left" wrapText="1"/>
    </xf>
    <xf numFmtId="2" fontId="3" fillId="2" borderId="0" xfId="3" applyNumberFormat="1" applyFont="1" applyFill="1" applyAlignment="1">
      <alignment horizontal="right" wrapText="1"/>
    </xf>
    <xf numFmtId="2" fontId="4" fillId="2" borderId="0" xfId="3" applyNumberFormat="1" applyFont="1" applyFill="1" applyAlignment="1">
      <alignment horizontal="right" wrapText="1"/>
    </xf>
    <xf numFmtId="2" fontId="4" fillId="0" borderId="0" xfId="3" applyNumberFormat="1" applyFont="1" applyFill="1" applyAlignment="1">
      <alignment horizontal="right" wrapText="1"/>
    </xf>
    <xf numFmtId="164" fontId="4" fillId="2" borderId="0" xfId="1" applyNumberFormat="1" applyFont="1" applyFill="1" applyAlignment="1">
      <alignment horizontal="right" wrapText="1"/>
    </xf>
    <xf numFmtId="0" fontId="4" fillId="4" borderId="0" xfId="3" applyFont="1" applyFill="1" applyAlignment="1">
      <alignment horizontal="left" indent="1"/>
    </xf>
    <xf numFmtId="2" fontId="4" fillId="4" borderId="0" xfId="3" applyNumberFormat="1" applyFont="1" applyFill="1" applyAlignment="1">
      <alignment horizontal="right"/>
    </xf>
    <xf numFmtId="2" fontId="4" fillId="0" borderId="0" xfId="3" applyNumberFormat="1" applyFont="1" applyFill="1" applyAlignment="1">
      <alignment horizontal="right"/>
    </xf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right"/>
    </xf>
    <xf numFmtId="164" fontId="4" fillId="3" borderId="0" xfId="1" applyNumberFormat="1" applyFont="1" applyFill="1" applyAlignment="1">
      <alignment horizontal="right"/>
    </xf>
    <xf numFmtId="2" fontId="4" fillId="3" borderId="0" xfId="4" applyNumberFormat="1" applyFont="1" applyFill="1" applyAlignment="1">
      <alignment horizontal="right"/>
    </xf>
    <xf numFmtId="2" fontId="1" fillId="0" borderId="0" xfId="3" applyNumberFormat="1" applyAlignment="1">
      <alignment horizontal="right"/>
    </xf>
    <xf numFmtId="2" fontId="1" fillId="0" borderId="0" xfId="3" applyNumberFormat="1" applyFill="1" applyAlignment="1">
      <alignment horizontal="right"/>
    </xf>
    <xf numFmtId="164" fontId="3" fillId="0" borderId="0" xfId="0" applyNumberFormat="1" applyFont="1" applyFill="1" applyAlignment="1">
      <alignment horizontal="right"/>
    </xf>
    <xf numFmtId="0" fontId="3" fillId="3" borderId="0" xfId="3" applyFont="1" applyFill="1" applyAlignment="1">
      <alignment horizontal="left"/>
    </xf>
    <xf numFmtId="2" fontId="3" fillId="3" borderId="0" xfId="3" applyNumberFormat="1" applyFont="1" applyFill="1" applyAlignment="1">
      <alignment horizontal="right"/>
    </xf>
    <xf numFmtId="2" fontId="3" fillId="0" borderId="0" xfId="3" applyNumberFormat="1" applyFont="1" applyFill="1" applyAlignment="1">
      <alignment horizontal="right"/>
    </xf>
    <xf numFmtId="43" fontId="1" fillId="0" borderId="0" xfId="3" applyNumberFormat="1"/>
    <xf numFmtId="0" fontId="1" fillId="0" borderId="0" xfId="3" applyFill="1"/>
    <xf numFmtId="2" fontId="4" fillId="4" borderId="0" xfId="3" applyNumberFormat="1" applyFont="1" applyFill="1" applyAlignment="1">
      <alignment horizontal="right" wrapText="1"/>
    </xf>
    <xf numFmtId="164" fontId="4" fillId="0" borderId="0" xfId="1" applyNumberFormat="1" applyFont="1" applyFill="1" applyAlignment="1">
      <alignment horizontal="right"/>
    </xf>
    <xf numFmtId="164" fontId="3" fillId="3" borderId="0" xfId="1" applyNumberFormat="1" applyFont="1" applyFill="1" applyAlignment="1">
      <alignment horizontal="right"/>
    </xf>
    <xf numFmtId="2" fontId="1" fillId="0" borderId="0" xfId="3" applyNumberFormat="1"/>
    <xf numFmtId="2" fontId="1" fillId="0" borderId="0" xfId="3" applyNumberFormat="1" applyFill="1"/>
  </cellXfs>
  <cellStyles count="5">
    <cellStyle name="Normal" xfId="0" builtinId="0"/>
    <cellStyle name="Normal 2" xfId="2" xr:uid="{64026A1D-3869-439D-9BED-931EE1547AE9}"/>
    <cellStyle name="Normal 5" xfId="3" xr:uid="{FE420143-FE63-4000-B0D7-77222812203C}"/>
    <cellStyle name="Normal 5 2 2" xfId="4" xr:uid="{CFA5A373-B5DB-44CD-8776-8B86CA6773EC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GHG'!$B$2:$AE$2</c:f>
              <c:numCache>
                <c:formatCode>0.00</c:formatCode>
                <c:ptCount val="30"/>
                <c:pt idx="0">
                  <c:v>11327.546541430427</c:v>
                </c:pt>
                <c:pt idx="1">
                  <c:v>11779.223053981637</c:v>
                </c:pt>
                <c:pt idx="2">
                  <c:v>12435.922563880025</c:v>
                </c:pt>
                <c:pt idx="3">
                  <c:v>12455.369426647665</c:v>
                </c:pt>
                <c:pt idx="4">
                  <c:v>12791.470267912608</c:v>
                </c:pt>
                <c:pt idx="5">
                  <c:v>13476.497530418037</c:v>
                </c:pt>
                <c:pt idx="6">
                  <c:v>14196.591525020247</c:v>
                </c:pt>
                <c:pt idx="7">
                  <c:v>14851.745603096546</c:v>
                </c:pt>
                <c:pt idx="8">
                  <c:v>15218.889970934877</c:v>
                </c:pt>
                <c:pt idx="9">
                  <c:v>15916.636050470148</c:v>
                </c:pt>
                <c:pt idx="10">
                  <c:v>16196.993342239075</c:v>
                </c:pt>
                <c:pt idx="11">
                  <c:v>17484.215895400495</c:v>
                </c:pt>
                <c:pt idx="12">
                  <c:v>16491.320201590406</c:v>
                </c:pt>
                <c:pt idx="13">
                  <c:v>16464.715504233973</c:v>
                </c:pt>
                <c:pt idx="14">
                  <c:v>15414.768387704342</c:v>
                </c:pt>
                <c:pt idx="15">
                  <c:v>15899.441198965951</c:v>
                </c:pt>
                <c:pt idx="16">
                  <c:v>15159.036518049979</c:v>
                </c:pt>
                <c:pt idx="17">
                  <c:v>14673.62464376875</c:v>
                </c:pt>
                <c:pt idx="18">
                  <c:v>14795.558494037734</c:v>
                </c:pt>
                <c:pt idx="19">
                  <c:v>13199.56770570367</c:v>
                </c:pt>
                <c:pt idx="20">
                  <c:v>13467.201212641028</c:v>
                </c:pt>
                <c:pt idx="21">
                  <c:v>12059.641468853257</c:v>
                </c:pt>
                <c:pt idx="22">
                  <c:v>12888.182835770944</c:v>
                </c:pt>
                <c:pt idx="23">
                  <c:v>11510.286981977359</c:v>
                </c:pt>
                <c:pt idx="24">
                  <c:v>11323.890104781722</c:v>
                </c:pt>
                <c:pt idx="25">
                  <c:v>11948.110019209371</c:v>
                </c:pt>
                <c:pt idx="26">
                  <c:v>12662.802064891375</c:v>
                </c:pt>
                <c:pt idx="27">
                  <c:v>11898.659206031596</c:v>
                </c:pt>
                <c:pt idx="28">
                  <c:v>10632.475663147303</c:v>
                </c:pt>
                <c:pt idx="29">
                  <c:v>9445.1882273075007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1990-2019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GHG'!$B$7:$AE$7</c:f>
              <c:numCache>
                <c:formatCode>0.00</c:formatCode>
                <c:ptCount val="30"/>
                <c:pt idx="0">
                  <c:v>7521.2919552762651</c:v>
                </c:pt>
                <c:pt idx="1">
                  <c:v>7620.7867391935361</c:v>
                </c:pt>
                <c:pt idx="2">
                  <c:v>6826.0172325714802</c:v>
                </c:pt>
                <c:pt idx="3">
                  <c:v>6816.5071274859538</c:v>
                </c:pt>
                <c:pt idx="4">
                  <c:v>6740.6988117823857</c:v>
                </c:pt>
                <c:pt idx="5">
                  <c:v>6565.0877233158617</c:v>
                </c:pt>
                <c:pt idx="6">
                  <c:v>6895.2198896605723</c:v>
                </c:pt>
                <c:pt idx="7">
                  <c:v>6644.8746103067469</c:v>
                </c:pt>
                <c:pt idx="8">
                  <c:v>7208.0123460938512</c:v>
                </c:pt>
                <c:pt idx="9">
                  <c:v>6954.7922574213198</c:v>
                </c:pt>
                <c:pt idx="10">
                  <c:v>7046.6987174867645</c:v>
                </c:pt>
                <c:pt idx="11">
                  <c:v>7391.0708340313849</c:v>
                </c:pt>
                <c:pt idx="12">
                  <c:v>7396.4145961977374</c:v>
                </c:pt>
                <c:pt idx="13">
                  <c:v>7621.6788690515341</c:v>
                </c:pt>
                <c:pt idx="14">
                  <c:v>7768.6281498407616</c:v>
                </c:pt>
                <c:pt idx="15">
                  <c:v>8202.6164893806417</c:v>
                </c:pt>
                <c:pt idx="16">
                  <c:v>8063.6118540746611</c:v>
                </c:pt>
                <c:pt idx="17">
                  <c:v>7888.7880074560344</c:v>
                </c:pt>
                <c:pt idx="18">
                  <c:v>8662.4196264400016</c:v>
                </c:pt>
                <c:pt idx="19">
                  <c:v>8513.4863016409181</c:v>
                </c:pt>
                <c:pt idx="20">
                  <c:v>8771.9798344866431</c:v>
                </c:pt>
                <c:pt idx="21">
                  <c:v>7590.0434668327671</c:v>
                </c:pt>
                <c:pt idx="22">
                  <c:v>7102.2385911317524</c:v>
                </c:pt>
                <c:pt idx="23">
                  <c:v>6969.0134273783988</c:v>
                </c:pt>
                <c:pt idx="24">
                  <c:v>6143.9004252382647</c:v>
                </c:pt>
                <c:pt idx="25">
                  <c:v>6480.5009162220904</c:v>
                </c:pt>
                <c:pt idx="26">
                  <c:v>6489.7433165847006</c:v>
                </c:pt>
                <c:pt idx="27">
                  <c:v>6428.904606592364</c:v>
                </c:pt>
                <c:pt idx="28">
                  <c:v>7042.8914930751725</c:v>
                </c:pt>
                <c:pt idx="29">
                  <c:v>6527.1800850635054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1990-2019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GHG'!$B$8:$AE$8</c:f>
              <c:numCache>
                <c:formatCode>0.00</c:formatCode>
                <c:ptCount val="30"/>
                <c:pt idx="0">
                  <c:v>4097.8246571951704</c:v>
                </c:pt>
                <c:pt idx="1">
                  <c:v>4185.9692200247264</c:v>
                </c:pt>
                <c:pt idx="2">
                  <c:v>3862.6796578089329</c:v>
                </c:pt>
                <c:pt idx="3">
                  <c:v>4071.5974661162409</c:v>
                </c:pt>
                <c:pt idx="4">
                  <c:v>4312.1678188262094</c:v>
                </c:pt>
                <c:pt idx="5">
                  <c:v>4331.2989769779233</c:v>
                </c:pt>
                <c:pt idx="6">
                  <c:v>4198.3870987386135</c:v>
                </c:pt>
                <c:pt idx="7">
                  <c:v>4541.470551301386</c:v>
                </c:pt>
                <c:pt idx="8">
                  <c:v>4524.3581528333161</c:v>
                </c:pt>
                <c:pt idx="9">
                  <c:v>4694.5944778590701</c:v>
                </c:pt>
                <c:pt idx="10">
                  <c:v>5479.7901103896793</c:v>
                </c:pt>
                <c:pt idx="11">
                  <c:v>5444.7030775496469</c:v>
                </c:pt>
                <c:pt idx="12">
                  <c:v>5107.6582749093459</c:v>
                </c:pt>
                <c:pt idx="13">
                  <c:v>5221.7570730151665</c:v>
                </c:pt>
                <c:pt idx="14">
                  <c:v>5292.514251575567</c:v>
                </c:pt>
                <c:pt idx="15">
                  <c:v>5471.8142700518583</c:v>
                </c:pt>
                <c:pt idx="16">
                  <c:v>5260.8635420924411</c:v>
                </c:pt>
                <c:pt idx="17">
                  <c:v>5348.6656747575917</c:v>
                </c:pt>
                <c:pt idx="18">
                  <c:v>5158.2581586382084</c:v>
                </c:pt>
                <c:pt idx="19">
                  <c:v>4135.3775859970528</c:v>
                </c:pt>
                <c:pt idx="20">
                  <c:v>4164.4953133158988</c:v>
                </c:pt>
                <c:pt idx="21">
                  <c:v>3689.8780468680611</c:v>
                </c:pt>
                <c:pt idx="22">
                  <c:v>3757.1285209171765</c:v>
                </c:pt>
                <c:pt idx="23">
                  <c:v>3920.6308441800334</c:v>
                </c:pt>
                <c:pt idx="24">
                  <c:v>4179.1255884352395</c:v>
                </c:pt>
                <c:pt idx="25">
                  <c:v>4261.1194586546135</c:v>
                </c:pt>
                <c:pt idx="26">
                  <c:v>4352.2552640191907</c:v>
                </c:pt>
                <c:pt idx="27">
                  <c:v>4461.7819475526903</c:v>
                </c:pt>
                <c:pt idx="28">
                  <c:v>4684.9169594239993</c:v>
                </c:pt>
                <c:pt idx="29">
                  <c:v>4589.2031287031677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1990-2019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GHG'!$B$9:$AE$9</c:f>
              <c:numCache>
                <c:formatCode>0.00</c:formatCode>
                <c:ptCount val="30"/>
                <c:pt idx="0">
                  <c:v>994.8549301916496</c:v>
                </c:pt>
                <c:pt idx="1">
                  <c:v>1012.640015466841</c:v>
                </c:pt>
                <c:pt idx="2">
                  <c:v>1006.6566560716333</c:v>
                </c:pt>
                <c:pt idx="3">
                  <c:v>994.4611570081745</c:v>
                </c:pt>
                <c:pt idx="4">
                  <c:v>1084.1844266268645</c:v>
                </c:pt>
                <c:pt idx="5">
                  <c:v>1063.3838517713314</c:v>
                </c:pt>
                <c:pt idx="6">
                  <c:v>962.18239594407828</c:v>
                </c:pt>
                <c:pt idx="7">
                  <c:v>970.41648778308092</c:v>
                </c:pt>
                <c:pt idx="8">
                  <c:v>958.96212860051037</c:v>
                </c:pt>
                <c:pt idx="9">
                  <c:v>993.98532074521017</c:v>
                </c:pt>
                <c:pt idx="10">
                  <c:v>1020.1722962952116</c:v>
                </c:pt>
                <c:pt idx="11">
                  <c:v>997.52133655666637</c:v>
                </c:pt>
                <c:pt idx="12">
                  <c:v>951.29540722626609</c:v>
                </c:pt>
                <c:pt idx="13">
                  <c:v>1036.6748780530409</c:v>
                </c:pt>
                <c:pt idx="14">
                  <c:v>992.72719738920568</c:v>
                </c:pt>
                <c:pt idx="15">
                  <c:v>1010.2486976221174</c:v>
                </c:pt>
                <c:pt idx="16">
                  <c:v>982.84567543256378</c:v>
                </c:pt>
                <c:pt idx="17">
                  <c:v>962.72741714382175</c:v>
                </c:pt>
                <c:pt idx="18">
                  <c:v>990.73184594555357</c:v>
                </c:pt>
                <c:pt idx="19">
                  <c:v>752.99129439398985</c:v>
                </c:pt>
                <c:pt idx="20">
                  <c:v>801.8783731990975</c:v>
                </c:pt>
                <c:pt idx="21">
                  <c:v>833.68647804722082</c:v>
                </c:pt>
                <c:pt idx="22">
                  <c:v>859.55479051027271</c:v>
                </c:pt>
                <c:pt idx="23">
                  <c:v>870.93060398210616</c:v>
                </c:pt>
                <c:pt idx="24">
                  <c:v>777.18239166187436</c:v>
                </c:pt>
                <c:pt idx="25">
                  <c:v>856.98160348764566</c:v>
                </c:pt>
                <c:pt idx="26">
                  <c:v>824.79240061977646</c:v>
                </c:pt>
                <c:pt idx="27">
                  <c:v>835.75677994010402</c:v>
                </c:pt>
                <c:pt idx="28">
                  <c:v>875.38347843344479</c:v>
                </c:pt>
                <c:pt idx="29">
                  <c:v>891.48306384084401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'NEW Summary 1990-2019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GHG'!$B$10:$AE$10</c:f>
              <c:numCache>
                <c:formatCode>0.00</c:formatCode>
                <c:ptCount val="30"/>
                <c:pt idx="0">
                  <c:v>1115.263094995961</c:v>
                </c:pt>
                <c:pt idx="1">
                  <c:v>1094.937258712383</c:v>
                </c:pt>
                <c:pt idx="2">
                  <c:v>1007.0326804910544</c:v>
                </c:pt>
                <c:pt idx="3">
                  <c:v>986.53044727230031</c:v>
                </c:pt>
                <c:pt idx="4">
                  <c:v>1002.4909091748458</c:v>
                </c:pt>
                <c:pt idx="5">
                  <c:v>941.81792396579021</c:v>
                </c:pt>
                <c:pt idx="6">
                  <c:v>907.75571381160751</c:v>
                </c:pt>
                <c:pt idx="7">
                  <c:v>870.36270741962903</c:v>
                </c:pt>
                <c:pt idx="8">
                  <c:v>828.42832361816977</c:v>
                </c:pt>
                <c:pt idx="9">
                  <c:v>868.15772800774573</c:v>
                </c:pt>
                <c:pt idx="10">
                  <c:v>922.77082103318673</c:v>
                </c:pt>
                <c:pt idx="11">
                  <c:v>920.72079090517354</c:v>
                </c:pt>
                <c:pt idx="12">
                  <c:v>890.96797981098894</c:v>
                </c:pt>
                <c:pt idx="13">
                  <c:v>879.00675984518557</c:v>
                </c:pt>
                <c:pt idx="14">
                  <c:v>854.25944400317258</c:v>
                </c:pt>
                <c:pt idx="15">
                  <c:v>886.25614241175379</c:v>
                </c:pt>
                <c:pt idx="16">
                  <c:v>896.04342057249983</c:v>
                </c:pt>
                <c:pt idx="17">
                  <c:v>890.48690386943179</c:v>
                </c:pt>
                <c:pt idx="18">
                  <c:v>941.35485699537662</c:v>
                </c:pt>
                <c:pt idx="19">
                  <c:v>842.92787089373269</c:v>
                </c:pt>
                <c:pt idx="20">
                  <c:v>892.83199831251648</c:v>
                </c:pt>
                <c:pt idx="21">
                  <c:v>776.61407114284543</c:v>
                </c:pt>
                <c:pt idx="22">
                  <c:v>819.4496367143729</c:v>
                </c:pt>
                <c:pt idx="23">
                  <c:v>851.24162516140871</c:v>
                </c:pt>
                <c:pt idx="24">
                  <c:v>847.13058378612845</c:v>
                </c:pt>
                <c:pt idx="25">
                  <c:v>860.35070517860447</c:v>
                </c:pt>
                <c:pt idx="26">
                  <c:v>889.23984519714702</c:v>
                </c:pt>
                <c:pt idx="27">
                  <c:v>826.79396778849423</c:v>
                </c:pt>
                <c:pt idx="28">
                  <c:v>877.02238461133163</c:v>
                </c:pt>
                <c:pt idx="29">
                  <c:v>887.33734994774511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'NEW Summary 1990-2019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GHG'!$B$11:$AE$11</c:f>
              <c:numCache>
                <c:formatCode>0.00</c:formatCode>
                <c:ptCount val="30"/>
                <c:pt idx="0">
                  <c:v>5145.8086565669782</c:v>
                </c:pt>
                <c:pt idx="1">
                  <c:v>5325.0769727353618</c:v>
                </c:pt>
                <c:pt idx="2">
                  <c:v>5755.2664093308695</c:v>
                </c:pt>
                <c:pt idx="3">
                  <c:v>5732.1164866348136</c:v>
                </c:pt>
                <c:pt idx="4">
                  <c:v>5984.6061135172658</c:v>
                </c:pt>
                <c:pt idx="5">
                  <c:v>6279.5740533962489</c:v>
                </c:pt>
                <c:pt idx="6">
                  <c:v>7331.7436158762612</c:v>
                </c:pt>
                <c:pt idx="7">
                  <c:v>7711.8779052720392</c:v>
                </c:pt>
                <c:pt idx="8">
                  <c:v>9060.1044640034561</c:v>
                </c:pt>
                <c:pt idx="9">
                  <c:v>9754.3180164763708</c:v>
                </c:pt>
                <c:pt idx="10">
                  <c:v>10796.035422816874</c:v>
                </c:pt>
                <c:pt idx="11">
                  <c:v>11319.619958581305</c:v>
                </c:pt>
                <c:pt idx="12">
                  <c:v>11513.812176224772</c:v>
                </c:pt>
                <c:pt idx="13">
                  <c:v>11715.114219001098</c:v>
                </c:pt>
                <c:pt idx="14">
                  <c:v>12434.27652642562</c:v>
                </c:pt>
                <c:pt idx="15">
                  <c:v>13143.026118599586</c:v>
                </c:pt>
                <c:pt idx="16">
                  <c:v>13821.712161737938</c:v>
                </c:pt>
                <c:pt idx="17">
                  <c:v>14407.749121167995</c:v>
                </c:pt>
                <c:pt idx="18">
                  <c:v>13678.834810831084</c:v>
                </c:pt>
                <c:pt idx="19">
                  <c:v>12459.047836737413</c:v>
                </c:pt>
                <c:pt idx="20">
                  <c:v>11543.53250176998</c:v>
                </c:pt>
                <c:pt idx="21">
                  <c:v>11232.897789749286</c:v>
                </c:pt>
                <c:pt idx="22">
                  <c:v>10844.950313978419</c:v>
                </c:pt>
                <c:pt idx="23">
                  <c:v>11077.871340807491</c:v>
                </c:pt>
                <c:pt idx="24">
                  <c:v>11361.229516235888</c:v>
                </c:pt>
                <c:pt idx="25">
                  <c:v>11827.272165459115</c:v>
                </c:pt>
                <c:pt idx="26">
                  <c:v>12308.281449293694</c:v>
                </c:pt>
                <c:pt idx="27">
                  <c:v>12026.685517401969</c:v>
                </c:pt>
                <c:pt idx="28">
                  <c:v>12225.068189744117</c:v>
                </c:pt>
                <c:pt idx="29">
                  <c:v>12186.559537354849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'NEW Summary 1990-2019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GHG'!$B$17:$AE$17</c:f>
              <c:numCache>
                <c:formatCode>0.00</c:formatCode>
                <c:ptCount val="30"/>
                <c:pt idx="0">
                  <c:v>3274.5701902448959</c:v>
                </c:pt>
                <c:pt idx="1">
                  <c:v>2961.9136633713592</c:v>
                </c:pt>
                <c:pt idx="2">
                  <c:v>2873.5340583860234</c:v>
                </c:pt>
                <c:pt idx="3">
                  <c:v>2838.8560942071199</c:v>
                </c:pt>
                <c:pt idx="4">
                  <c:v>3077.3096737103683</c:v>
                </c:pt>
                <c:pt idx="5">
                  <c:v>2990.935075350942</c:v>
                </c:pt>
                <c:pt idx="6">
                  <c:v>3073.0885933630425</c:v>
                </c:pt>
                <c:pt idx="7">
                  <c:v>3402.701062066777</c:v>
                </c:pt>
                <c:pt idx="8">
                  <c:v>3292.659993381963</c:v>
                </c:pt>
                <c:pt idx="9">
                  <c:v>3242.2189641272548</c:v>
                </c:pt>
                <c:pt idx="10">
                  <c:v>3789.5008896930258</c:v>
                </c:pt>
                <c:pt idx="11">
                  <c:v>3821.7860490602447</c:v>
                </c:pt>
                <c:pt idx="12">
                  <c:v>3303.4710366702693</c:v>
                </c:pt>
                <c:pt idx="13">
                  <c:v>2496.6623685794016</c:v>
                </c:pt>
                <c:pt idx="14">
                  <c:v>2668.2458739727763</c:v>
                </c:pt>
                <c:pt idx="15">
                  <c:v>2764.6982894482744</c:v>
                </c:pt>
                <c:pt idx="16">
                  <c:v>2710.9907017325586</c:v>
                </c:pt>
                <c:pt idx="17">
                  <c:v>2767.3554732712864</c:v>
                </c:pt>
                <c:pt idx="18">
                  <c:v>2472.2527838048982</c:v>
                </c:pt>
                <c:pt idx="19">
                  <c:v>1657.4464900173925</c:v>
                </c:pt>
                <c:pt idx="20">
                  <c:v>1463.9117224433915</c:v>
                </c:pt>
                <c:pt idx="21">
                  <c:v>1333.8041197047471</c:v>
                </c:pt>
                <c:pt idx="22">
                  <c:v>1560.2440579532233</c:v>
                </c:pt>
                <c:pt idx="23">
                  <c:v>1478.4173798721908</c:v>
                </c:pt>
                <c:pt idx="24">
                  <c:v>1822.9930060520539</c:v>
                </c:pt>
                <c:pt idx="25">
                  <c:v>2007.2584396174789</c:v>
                </c:pt>
                <c:pt idx="26">
                  <c:v>2150.1028938422182</c:v>
                </c:pt>
                <c:pt idx="27">
                  <c:v>2238.1821873955132</c:v>
                </c:pt>
                <c:pt idx="28">
                  <c:v>2295.1341389621753</c:v>
                </c:pt>
                <c:pt idx="29">
                  <c:v>2259.7664031743752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'NEW Summary 1990-2019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GHG'!$B$23:$AE$23</c:f>
              <c:numCache>
                <c:formatCode>0.00</c:formatCode>
                <c:ptCount val="30"/>
                <c:pt idx="0">
                  <c:v>34.591111871073778</c:v>
                </c:pt>
                <c:pt idx="1">
                  <c:v>49.500497452363035</c:v>
                </c:pt>
                <c:pt idx="2">
                  <c:v>64.409697447839392</c:v>
                </c:pt>
                <c:pt idx="3">
                  <c:v>106.4251771817589</c:v>
                </c:pt>
                <c:pt idx="4">
                  <c:v>149.55114964682372</c:v>
                </c:pt>
                <c:pt idx="5">
                  <c:v>226.32569284457796</c:v>
                </c:pt>
                <c:pt idx="6">
                  <c:v>326.19440166358964</c:v>
                </c:pt>
                <c:pt idx="7">
                  <c:v>459.71553127864462</c:v>
                </c:pt>
                <c:pt idx="8">
                  <c:v>373.29692450324723</c:v>
                </c:pt>
                <c:pt idx="9">
                  <c:v>532.06751613494816</c:v>
                </c:pt>
                <c:pt idx="10">
                  <c:v>768.65767343127561</c:v>
                </c:pt>
                <c:pt idx="11">
                  <c:v>781.64143932970069</c:v>
                </c:pt>
                <c:pt idx="12">
                  <c:v>772.78591306011549</c:v>
                </c:pt>
                <c:pt idx="13">
                  <c:v>987.46532975798198</c:v>
                </c:pt>
                <c:pt idx="14">
                  <c:v>1001.7420573406979</c:v>
                </c:pt>
                <c:pt idx="15">
                  <c:v>1201.0849917719931</c:v>
                </c:pt>
                <c:pt idx="16">
                  <c:v>1181.1519152444428</c:v>
                </c:pt>
                <c:pt idx="17">
                  <c:v>1177.0865031968995</c:v>
                </c:pt>
                <c:pt idx="18">
                  <c:v>1187.5243168639265</c:v>
                </c:pt>
                <c:pt idx="19">
                  <c:v>1151.6544790088233</c:v>
                </c:pt>
                <c:pt idx="20">
                  <c:v>1128.2217829426975</c:v>
                </c:pt>
                <c:pt idx="21">
                  <c:v>1146.0560479227756</c:v>
                </c:pt>
                <c:pt idx="22">
                  <c:v>1122.9563278049452</c:v>
                </c:pt>
                <c:pt idx="23">
                  <c:v>1159.3641425611652</c:v>
                </c:pt>
                <c:pt idx="24">
                  <c:v>1232.2081113263789</c:v>
                </c:pt>
                <c:pt idx="25">
                  <c:v>1235.8100202031376</c:v>
                </c:pt>
                <c:pt idx="26">
                  <c:v>1320.8418435629949</c:v>
                </c:pt>
                <c:pt idx="27">
                  <c:v>1345.210917699648</c:v>
                </c:pt>
                <c:pt idx="28">
                  <c:v>1160.1272734106369</c:v>
                </c:pt>
                <c:pt idx="29">
                  <c:v>1074.6298413262814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'NEW Summary 1990-2019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GHG'!$B$24:$AE$24</c:f>
              <c:numCache>
                <c:formatCode>0.00</c:formatCode>
                <c:ptCount val="30"/>
                <c:pt idx="0">
                  <c:v>19324.324527135857</c:v>
                </c:pt>
                <c:pt idx="1">
                  <c:v>19527.142591958305</c:v>
                </c:pt>
                <c:pt idx="2">
                  <c:v>19645.875638334666</c:v>
                </c:pt>
                <c:pt idx="3">
                  <c:v>19973.785113496368</c:v>
                </c:pt>
                <c:pt idx="4">
                  <c:v>20261.519768810333</c:v>
                </c:pt>
                <c:pt idx="5">
                  <c:v>21018.344810843129</c:v>
                </c:pt>
                <c:pt idx="6">
                  <c:v>21291.305815839849</c:v>
                </c:pt>
                <c:pt idx="7">
                  <c:v>21459.728258741889</c:v>
                </c:pt>
                <c:pt idx="8">
                  <c:v>21981.853454632033</c:v>
                </c:pt>
                <c:pt idx="9">
                  <c:v>21741.316867447975</c:v>
                </c:pt>
                <c:pt idx="10">
                  <c:v>20919.787111437701</c:v>
                </c:pt>
                <c:pt idx="11">
                  <c:v>20694.993687173384</c:v>
                </c:pt>
                <c:pt idx="12">
                  <c:v>20461.151176506279</c:v>
                </c:pt>
                <c:pt idx="13">
                  <c:v>20820.955704071654</c:v>
                </c:pt>
                <c:pt idx="14">
                  <c:v>20451.728039929269</c:v>
                </c:pt>
                <c:pt idx="15">
                  <c:v>20371.898223712367</c:v>
                </c:pt>
                <c:pt idx="16">
                  <c:v>20193.925115420141</c:v>
                </c:pt>
                <c:pt idx="17">
                  <c:v>19604.143717427007</c:v>
                </c:pt>
                <c:pt idx="18">
                  <c:v>19526.120376279683</c:v>
                </c:pt>
                <c:pt idx="19">
                  <c:v>19098.682741255987</c:v>
                </c:pt>
                <c:pt idx="20">
                  <c:v>19162.065470495087</c:v>
                </c:pt>
                <c:pt idx="21">
                  <c:v>18485.290361541116</c:v>
                </c:pt>
                <c:pt idx="22">
                  <c:v>19263.812883710081</c:v>
                </c:pt>
                <c:pt idx="23">
                  <c:v>20009.828401211817</c:v>
                </c:pt>
                <c:pt idx="24">
                  <c:v>19466.016205070555</c:v>
                </c:pt>
                <c:pt idx="25">
                  <c:v>19970.978682498961</c:v>
                </c:pt>
                <c:pt idx="26">
                  <c:v>20479.432636642898</c:v>
                </c:pt>
                <c:pt idx="27">
                  <c:v>21178.736509275255</c:v>
                </c:pt>
                <c:pt idx="28">
                  <c:v>22011.565425070112</c:v>
                </c:pt>
                <c:pt idx="29">
                  <c:v>21151.241523250534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'NEW Summary 1990-2019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GHG'!$B$32:$AE$32</c:f>
              <c:numCache>
                <c:formatCode>0.00</c:formatCode>
                <c:ptCount val="30"/>
                <c:pt idx="0">
                  <c:v>1552.053617690967</c:v>
                </c:pt>
                <c:pt idx="1">
                  <c:v>1632.811365232481</c:v>
                </c:pt>
                <c:pt idx="2">
                  <c:v>1698.2299225574204</c:v>
                </c:pt>
                <c:pt idx="3">
                  <c:v>1748.2816571592587</c:v>
                </c:pt>
                <c:pt idx="4">
                  <c:v>1792.8493340275654</c:v>
                </c:pt>
                <c:pt idx="5">
                  <c:v>1829.1780952628817</c:v>
                </c:pt>
                <c:pt idx="6">
                  <c:v>1708.4830322402095</c:v>
                </c:pt>
                <c:pt idx="7">
                  <c:v>1432.6262505012096</c:v>
                </c:pt>
                <c:pt idx="8">
                  <c:v>1475.5765436871579</c:v>
                </c:pt>
                <c:pt idx="9">
                  <c:v>1480.7046945341845</c:v>
                </c:pt>
                <c:pt idx="10">
                  <c:v>1492.7703645905121</c:v>
                </c:pt>
                <c:pt idx="11">
                  <c:v>1605.3489199626401</c:v>
                </c:pt>
                <c:pt idx="12">
                  <c:v>1710.2325565770898</c:v>
                </c:pt>
                <c:pt idx="13">
                  <c:v>1765.4681984593717</c:v>
                </c:pt>
                <c:pt idx="14">
                  <c:v>1485.1035878384707</c:v>
                </c:pt>
                <c:pt idx="15">
                  <c:v>1291.9683880384277</c:v>
                </c:pt>
                <c:pt idx="16">
                  <c:v>1328.1757520911428</c:v>
                </c:pt>
                <c:pt idx="17">
                  <c:v>848.8355258913881</c:v>
                </c:pt>
                <c:pt idx="18">
                  <c:v>693.80354289533193</c:v>
                </c:pt>
                <c:pt idx="19">
                  <c:v>521.64707443401562</c:v>
                </c:pt>
                <c:pt idx="20">
                  <c:v>506.18887456942593</c:v>
                </c:pt>
                <c:pt idx="21">
                  <c:v>592.43150207799135</c:v>
                </c:pt>
                <c:pt idx="22">
                  <c:v>517.29408971898374</c:v>
                </c:pt>
                <c:pt idx="23">
                  <c:v>672.62146162651766</c:v>
                </c:pt>
                <c:pt idx="24">
                  <c:v>855.01274406531115</c:v>
                </c:pt>
                <c:pt idx="25">
                  <c:v>936.30071554300366</c:v>
                </c:pt>
                <c:pt idx="26">
                  <c:v>941.61396466093197</c:v>
                </c:pt>
                <c:pt idx="27">
                  <c:v>919.15818101237562</c:v>
                </c:pt>
                <c:pt idx="28">
                  <c:v>891.50107572663637</c:v>
                </c:pt>
                <c:pt idx="29">
                  <c:v>884.68359391669856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lineChart>
        <c:grouping val="standard"/>
        <c:varyColors val="0"/>
        <c:ser>
          <c:idx val="8"/>
          <c:order val="0"/>
          <c:tx>
            <c:strRef>
              <c:f>'NEW Summary 1990-2019 GHG'!$A$24</c:f>
              <c:strCache>
                <c:ptCount val="1"/>
                <c:pt idx="0">
                  <c:v>Agriculture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GHG'!$B$24:$AE$24</c:f>
              <c:numCache>
                <c:formatCode>0.00</c:formatCode>
                <c:ptCount val="30"/>
                <c:pt idx="0">
                  <c:v>19324.324527135857</c:v>
                </c:pt>
                <c:pt idx="1">
                  <c:v>19527.142591958305</c:v>
                </c:pt>
                <c:pt idx="2">
                  <c:v>19645.875638334666</c:v>
                </c:pt>
                <c:pt idx="3">
                  <c:v>19973.785113496368</c:v>
                </c:pt>
                <c:pt idx="4">
                  <c:v>20261.519768810333</c:v>
                </c:pt>
                <c:pt idx="5">
                  <c:v>21018.344810843129</c:v>
                </c:pt>
                <c:pt idx="6">
                  <c:v>21291.305815839849</c:v>
                </c:pt>
                <c:pt idx="7">
                  <c:v>21459.728258741889</c:v>
                </c:pt>
                <c:pt idx="8">
                  <c:v>21981.853454632033</c:v>
                </c:pt>
                <c:pt idx="9">
                  <c:v>21741.316867447975</c:v>
                </c:pt>
                <c:pt idx="10">
                  <c:v>20919.787111437701</c:v>
                </c:pt>
                <c:pt idx="11">
                  <c:v>20694.993687173384</c:v>
                </c:pt>
                <c:pt idx="12">
                  <c:v>20461.151176506279</c:v>
                </c:pt>
                <c:pt idx="13">
                  <c:v>20820.955704071654</c:v>
                </c:pt>
                <c:pt idx="14">
                  <c:v>20451.728039929269</c:v>
                </c:pt>
                <c:pt idx="15">
                  <c:v>20371.898223712367</c:v>
                </c:pt>
                <c:pt idx="16">
                  <c:v>20193.925115420141</c:v>
                </c:pt>
                <c:pt idx="17">
                  <c:v>19604.143717427007</c:v>
                </c:pt>
                <c:pt idx="18">
                  <c:v>19526.120376279683</c:v>
                </c:pt>
                <c:pt idx="19">
                  <c:v>19098.682741255987</c:v>
                </c:pt>
                <c:pt idx="20">
                  <c:v>19162.065470495087</c:v>
                </c:pt>
                <c:pt idx="21">
                  <c:v>18485.290361541116</c:v>
                </c:pt>
                <c:pt idx="22">
                  <c:v>19263.812883710081</c:v>
                </c:pt>
                <c:pt idx="23">
                  <c:v>20009.828401211817</c:v>
                </c:pt>
                <c:pt idx="24">
                  <c:v>19466.016205070555</c:v>
                </c:pt>
                <c:pt idx="25">
                  <c:v>19970.978682498961</c:v>
                </c:pt>
                <c:pt idx="26">
                  <c:v>20479.432636642898</c:v>
                </c:pt>
                <c:pt idx="27">
                  <c:v>21178.736509275255</c:v>
                </c:pt>
                <c:pt idx="28">
                  <c:v>22011.565425070112</c:v>
                </c:pt>
                <c:pt idx="29">
                  <c:v>21151.241523250534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7B-4E50-A490-6F878B74C0E4}"/>
            </c:ext>
          </c:extLst>
        </c:ser>
        <c:ser>
          <c:idx val="5"/>
          <c:order val="1"/>
          <c:tx>
            <c:strRef>
              <c:f>'NEW Summary 1990-2019 GHG'!$A$11</c:f>
              <c:strCache>
                <c:ptCount val="1"/>
                <c:pt idx="0">
                  <c:v>Transport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GHG'!$B$11:$AE$11</c:f>
              <c:numCache>
                <c:formatCode>0.00</c:formatCode>
                <c:ptCount val="30"/>
                <c:pt idx="0">
                  <c:v>5145.8086565669782</c:v>
                </c:pt>
                <c:pt idx="1">
                  <c:v>5325.0769727353618</c:v>
                </c:pt>
                <c:pt idx="2">
                  <c:v>5755.2664093308695</c:v>
                </c:pt>
                <c:pt idx="3">
                  <c:v>5732.1164866348136</c:v>
                </c:pt>
                <c:pt idx="4">
                  <c:v>5984.6061135172658</c:v>
                </c:pt>
                <c:pt idx="5">
                  <c:v>6279.5740533962489</c:v>
                </c:pt>
                <c:pt idx="6">
                  <c:v>7331.7436158762612</c:v>
                </c:pt>
                <c:pt idx="7">
                  <c:v>7711.8779052720392</c:v>
                </c:pt>
                <c:pt idx="8">
                  <c:v>9060.1044640034561</c:v>
                </c:pt>
                <c:pt idx="9">
                  <c:v>9754.3180164763708</c:v>
                </c:pt>
                <c:pt idx="10">
                  <c:v>10796.035422816874</c:v>
                </c:pt>
                <c:pt idx="11">
                  <c:v>11319.619958581305</c:v>
                </c:pt>
                <c:pt idx="12">
                  <c:v>11513.812176224772</c:v>
                </c:pt>
                <c:pt idx="13">
                  <c:v>11715.114219001098</c:v>
                </c:pt>
                <c:pt idx="14">
                  <c:v>12434.27652642562</c:v>
                </c:pt>
                <c:pt idx="15">
                  <c:v>13143.026118599586</c:v>
                </c:pt>
                <c:pt idx="16">
                  <c:v>13821.712161737938</c:v>
                </c:pt>
                <c:pt idx="17">
                  <c:v>14407.749121167995</c:v>
                </c:pt>
                <c:pt idx="18">
                  <c:v>13678.834810831084</c:v>
                </c:pt>
                <c:pt idx="19">
                  <c:v>12459.047836737413</c:v>
                </c:pt>
                <c:pt idx="20">
                  <c:v>11543.53250176998</c:v>
                </c:pt>
                <c:pt idx="21">
                  <c:v>11232.897789749286</c:v>
                </c:pt>
                <c:pt idx="22">
                  <c:v>10844.950313978419</c:v>
                </c:pt>
                <c:pt idx="23">
                  <c:v>11077.871340807491</c:v>
                </c:pt>
                <c:pt idx="24">
                  <c:v>11361.229516235888</c:v>
                </c:pt>
                <c:pt idx="25">
                  <c:v>11827.272165459115</c:v>
                </c:pt>
                <c:pt idx="26">
                  <c:v>12308.281449293694</c:v>
                </c:pt>
                <c:pt idx="27">
                  <c:v>12026.685517401969</c:v>
                </c:pt>
                <c:pt idx="28">
                  <c:v>12225.068189744117</c:v>
                </c:pt>
                <c:pt idx="29">
                  <c:v>12186.559537354849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7B-4E50-A490-6F878B74C0E4}"/>
            </c:ext>
          </c:extLst>
        </c:ser>
        <c:ser>
          <c:idx val="0"/>
          <c:order val="2"/>
          <c:tx>
            <c:strRef>
              <c:f>'NEW Summary 1990-2019 GHG'!$A$2</c:f>
              <c:strCache>
                <c:ptCount val="1"/>
                <c:pt idx="0">
                  <c:v>Energy Industries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GHG'!$B$2:$AE$2</c:f>
              <c:numCache>
                <c:formatCode>0.00</c:formatCode>
                <c:ptCount val="30"/>
                <c:pt idx="0">
                  <c:v>11327.546541430427</c:v>
                </c:pt>
                <c:pt idx="1">
                  <c:v>11779.223053981637</c:v>
                </c:pt>
                <c:pt idx="2">
                  <c:v>12435.922563880025</c:v>
                </c:pt>
                <c:pt idx="3">
                  <c:v>12455.369426647665</c:v>
                </c:pt>
                <c:pt idx="4">
                  <c:v>12791.470267912608</c:v>
                </c:pt>
                <c:pt idx="5">
                  <c:v>13476.497530418037</c:v>
                </c:pt>
                <c:pt idx="6">
                  <c:v>14196.591525020247</c:v>
                </c:pt>
                <c:pt idx="7">
                  <c:v>14851.745603096546</c:v>
                </c:pt>
                <c:pt idx="8">
                  <c:v>15218.889970934877</c:v>
                </c:pt>
                <c:pt idx="9">
                  <c:v>15916.636050470148</c:v>
                </c:pt>
                <c:pt idx="10">
                  <c:v>16196.993342239075</c:v>
                </c:pt>
                <c:pt idx="11">
                  <c:v>17484.215895400495</c:v>
                </c:pt>
                <c:pt idx="12">
                  <c:v>16491.320201590406</c:v>
                </c:pt>
                <c:pt idx="13">
                  <c:v>16464.715504233973</c:v>
                </c:pt>
                <c:pt idx="14">
                  <c:v>15414.768387704342</c:v>
                </c:pt>
                <c:pt idx="15">
                  <c:v>15899.441198965951</c:v>
                </c:pt>
                <c:pt idx="16">
                  <c:v>15159.036518049979</c:v>
                </c:pt>
                <c:pt idx="17">
                  <c:v>14673.62464376875</c:v>
                </c:pt>
                <c:pt idx="18">
                  <c:v>14795.558494037734</c:v>
                </c:pt>
                <c:pt idx="19">
                  <c:v>13199.56770570367</c:v>
                </c:pt>
                <c:pt idx="20">
                  <c:v>13467.201212641028</c:v>
                </c:pt>
                <c:pt idx="21">
                  <c:v>12059.641468853257</c:v>
                </c:pt>
                <c:pt idx="22">
                  <c:v>12888.182835770944</c:v>
                </c:pt>
                <c:pt idx="23">
                  <c:v>11510.286981977359</c:v>
                </c:pt>
                <c:pt idx="24">
                  <c:v>11323.890104781722</c:v>
                </c:pt>
                <c:pt idx="25">
                  <c:v>11948.110019209371</c:v>
                </c:pt>
                <c:pt idx="26">
                  <c:v>12662.802064891375</c:v>
                </c:pt>
                <c:pt idx="27">
                  <c:v>11898.659206031596</c:v>
                </c:pt>
                <c:pt idx="28">
                  <c:v>10632.475663147303</c:v>
                </c:pt>
                <c:pt idx="29">
                  <c:v>9445.1882273075007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7B-4E50-A490-6F878B74C0E4}"/>
            </c:ext>
          </c:extLst>
        </c:ser>
        <c:ser>
          <c:idx val="1"/>
          <c:order val="3"/>
          <c:tx>
            <c:strRef>
              <c:f>'NEW Summary 1990-2019 GHG'!$A$7</c:f>
              <c:strCache>
                <c:ptCount val="1"/>
                <c:pt idx="0">
                  <c:v>Residential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GHG'!$B$7:$AE$7</c:f>
              <c:numCache>
                <c:formatCode>0.00</c:formatCode>
                <c:ptCount val="30"/>
                <c:pt idx="0">
                  <c:v>7521.2919552762651</c:v>
                </c:pt>
                <c:pt idx="1">
                  <c:v>7620.7867391935361</c:v>
                </c:pt>
                <c:pt idx="2">
                  <c:v>6826.0172325714802</c:v>
                </c:pt>
                <c:pt idx="3">
                  <c:v>6816.5071274859538</c:v>
                </c:pt>
                <c:pt idx="4">
                  <c:v>6740.6988117823857</c:v>
                </c:pt>
                <c:pt idx="5">
                  <c:v>6565.0877233158617</c:v>
                </c:pt>
                <c:pt idx="6">
                  <c:v>6895.2198896605723</c:v>
                </c:pt>
                <c:pt idx="7">
                  <c:v>6644.8746103067469</c:v>
                </c:pt>
                <c:pt idx="8">
                  <c:v>7208.0123460938512</c:v>
                </c:pt>
                <c:pt idx="9">
                  <c:v>6954.7922574213198</c:v>
                </c:pt>
                <c:pt idx="10">
                  <c:v>7046.6987174867645</c:v>
                </c:pt>
                <c:pt idx="11">
                  <c:v>7391.0708340313849</c:v>
                </c:pt>
                <c:pt idx="12">
                  <c:v>7396.4145961977374</c:v>
                </c:pt>
                <c:pt idx="13">
                  <c:v>7621.6788690515341</c:v>
                </c:pt>
                <c:pt idx="14">
                  <c:v>7768.6281498407616</c:v>
                </c:pt>
                <c:pt idx="15">
                  <c:v>8202.6164893806417</c:v>
                </c:pt>
                <c:pt idx="16">
                  <c:v>8063.6118540746611</c:v>
                </c:pt>
                <c:pt idx="17">
                  <c:v>7888.7880074560344</c:v>
                </c:pt>
                <c:pt idx="18">
                  <c:v>8662.4196264400016</c:v>
                </c:pt>
                <c:pt idx="19">
                  <c:v>8513.4863016409181</c:v>
                </c:pt>
                <c:pt idx="20">
                  <c:v>8771.9798344866431</c:v>
                </c:pt>
                <c:pt idx="21">
                  <c:v>7590.0434668327671</c:v>
                </c:pt>
                <c:pt idx="22">
                  <c:v>7102.2385911317524</c:v>
                </c:pt>
                <c:pt idx="23">
                  <c:v>6969.0134273783988</c:v>
                </c:pt>
                <c:pt idx="24">
                  <c:v>6143.9004252382647</c:v>
                </c:pt>
                <c:pt idx="25">
                  <c:v>6480.5009162220904</c:v>
                </c:pt>
                <c:pt idx="26">
                  <c:v>6489.7433165847006</c:v>
                </c:pt>
                <c:pt idx="27">
                  <c:v>6428.904606592364</c:v>
                </c:pt>
                <c:pt idx="28">
                  <c:v>7042.8914930751725</c:v>
                </c:pt>
                <c:pt idx="29">
                  <c:v>6527.1800850635054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57B-4E50-A490-6F878B74C0E4}"/>
            </c:ext>
          </c:extLst>
        </c:ser>
        <c:ser>
          <c:idx val="2"/>
          <c:order val="4"/>
          <c:tx>
            <c:strRef>
              <c:f>'NEW Summary 1990-2019 GHG'!$A$8</c:f>
              <c:strCache>
                <c:ptCount val="1"/>
                <c:pt idx="0">
                  <c:v>Manufacturing Combustion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GHG'!$B$8:$AE$8</c:f>
              <c:numCache>
                <c:formatCode>0.00</c:formatCode>
                <c:ptCount val="30"/>
                <c:pt idx="0">
                  <c:v>4097.8246571951704</c:v>
                </c:pt>
                <c:pt idx="1">
                  <c:v>4185.9692200247264</c:v>
                </c:pt>
                <c:pt idx="2">
                  <c:v>3862.6796578089329</c:v>
                </c:pt>
                <c:pt idx="3">
                  <c:v>4071.5974661162409</c:v>
                </c:pt>
                <c:pt idx="4">
                  <c:v>4312.1678188262094</c:v>
                </c:pt>
                <c:pt idx="5">
                  <c:v>4331.2989769779233</c:v>
                </c:pt>
                <c:pt idx="6">
                  <c:v>4198.3870987386135</c:v>
                </c:pt>
                <c:pt idx="7">
                  <c:v>4541.470551301386</c:v>
                </c:pt>
                <c:pt idx="8">
                  <c:v>4524.3581528333161</c:v>
                </c:pt>
                <c:pt idx="9">
                  <c:v>4694.5944778590701</c:v>
                </c:pt>
                <c:pt idx="10">
                  <c:v>5479.7901103896793</c:v>
                </c:pt>
                <c:pt idx="11">
                  <c:v>5444.7030775496469</c:v>
                </c:pt>
                <c:pt idx="12">
                  <c:v>5107.6582749093459</c:v>
                </c:pt>
                <c:pt idx="13">
                  <c:v>5221.7570730151665</c:v>
                </c:pt>
                <c:pt idx="14">
                  <c:v>5292.514251575567</c:v>
                </c:pt>
                <c:pt idx="15">
                  <c:v>5471.8142700518583</c:v>
                </c:pt>
                <c:pt idx="16">
                  <c:v>5260.8635420924411</c:v>
                </c:pt>
                <c:pt idx="17">
                  <c:v>5348.6656747575917</c:v>
                </c:pt>
                <c:pt idx="18">
                  <c:v>5158.2581586382084</c:v>
                </c:pt>
                <c:pt idx="19">
                  <c:v>4135.3775859970528</c:v>
                </c:pt>
                <c:pt idx="20">
                  <c:v>4164.4953133158988</c:v>
                </c:pt>
                <c:pt idx="21">
                  <c:v>3689.8780468680611</c:v>
                </c:pt>
                <c:pt idx="22">
                  <c:v>3757.1285209171765</c:v>
                </c:pt>
                <c:pt idx="23">
                  <c:v>3920.6308441800334</c:v>
                </c:pt>
                <c:pt idx="24">
                  <c:v>4179.1255884352395</c:v>
                </c:pt>
                <c:pt idx="25">
                  <c:v>4261.1194586546135</c:v>
                </c:pt>
                <c:pt idx="26">
                  <c:v>4352.2552640191907</c:v>
                </c:pt>
                <c:pt idx="27">
                  <c:v>4461.7819475526903</c:v>
                </c:pt>
                <c:pt idx="28">
                  <c:v>4684.9169594239993</c:v>
                </c:pt>
                <c:pt idx="29">
                  <c:v>4589.2031287031677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57B-4E50-A490-6F878B74C0E4}"/>
            </c:ext>
          </c:extLst>
        </c:ser>
        <c:ser>
          <c:idx val="6"/>
          <c:order val="5"/>
          <c:tx>
            <c:strRef>
              <c:f>'NEW Summary 1990-2019 GHG'!$A$17</c:f>
              <c:strCache>
                <c:ptCount val="1"/>
                <c:pt idx="0">
                  <c:v>Industrial Processes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GHG'!$B$17:$AE$17</c:f>
              <c:numCache>
                <c:formatCode>0.00</c:formatCode>
                <c:ptCount val="30"/>
                <c:pt idx="0">
                  <c:v>3274.5701902448959</c:v>
                </c:pt>
                <c:pt idx="1">
                  <c:v>2961.9136633713592</c:v>
                </c:pt>
                <c:pt idx="2">
                  <c:v>2873.5340583860234</c:v>
                </c:pt>
                <c:pt idx="3">
                  <c:v>2838.8560942071199</c:v>
                </c:pt>
                <c:pt idx="4">
                  <c:v>3077.3096737103683</c:v>
                </c:pt>
                <c:pt idx="5">
                  <c:v>2990.935075350942</c:v>
                </c:pt>
                <c:pt idx="6">
                  <c:v>3073.0885933630425</c:v>
                </c:pt>
                <c:pt idx="7">
                  <c:v>3402.701062066777</c:v>
                </c:pt>
                <c:pt idx="8">
                  <c:v>3292.659993381963</c:v>
                </c:pt>
                <c:pt idx="9">
                  <c:v>3242.2189641272548</c:v>
                </c:pt>
                <c:pt idx="10">
                  <c:v>3789.5008896930258</c:v>
                </c:pt>
                <c:pt idx="11">
                  <c:v>3821.7860490602447</c:v>
                </c:pt>
                <c:pt idx="12">
                  <c:v>3303.4710366702693</c:v>
                </c:pt>
                <c:pt idx="13">
                  <c:v>2496.6623685794016</c:v>
                </c:pt>
                <c:pt idx="14">
                  <c:v>2668.2458739727763</c:v>
                </c:pt>
                <c:pt idx="15">
                  <c:v>2764.6982894482744</c:v>
                </c:pt>
                <c:pt idx="16">
                  <c:v>2710.9907017325586</c:v>
                </c:pt>
                <c:pt idx="17">
                  <c:v>2767.3554732712864</c:v>
                </c:pt>
                <c:pt idx="18">
                  <c:v>2472.2527838048982</c:v>
                </c:pt>
                <c:pt idx="19">
                  <c:v>1657.4464900173925</c:v>
                </c:pt>
                <c:pt idx="20">
                  <c:v>1463.9117224433915</c:v>
                </c:pt>
                <c:pt idx="21">
                  <c:v>1333.8041197047471</c:v>
                </c:pt>
                <c:pt idx="22">
                  <c:v>1560.2440579532233</c:v>
                </c:pt>
                <c:pt idx="23">
                  <c:v>1478.4173798721908</c:v>
                </c:pt>
                <c:pt idx="24">
                  <c:v>1822.9930060520539</c:v>
                </c:pt>
                <c:pt idx="25">
                  <c:v>2007.2584396174789</c:v>
                </c:pt>
                <c:pt idx="26">
                  <c:v>2150.1028938422182</c:v>
                </c:pt>
                <c:pt idx="27">
                  <c:v>2238.1821873955132</c:v>
                </c:pt>
                <c:pt idx="28">
                  <c:v>2295.1341389621753</c:v>
                </c:pt>
                <c:pt idx="29">
                  <c:v>2259.7664031743752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57B-4E50-A490-6F878B74C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80192"/>
        <c:axId val="224694272"/>
      </c:lineChart>
      <c:catAx>
        <c:axId val="22468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694272"/>
        <c:crossesAt val="0"/>
        <c:auto val="1"/>
        <c:lblAlgn val="ctr"/>
        <c:lblOffset val="100"/>
        <c:noMultiLvlLbl val="0"/>
      </c:catAx>
      <c:valAx>
        <c:axId val="224694272"/>
        <c:scaling>
          <c:orientation val="minMax"/>
          <c:max val="25000"/>
          <c:min val="0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 sz="1600"/>
                  <a:t>kilotonnes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in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680192"/>
        <c:crosses val="autoZero"/>
        <c:crossBetween val="between"/>
        <c:majorUnit val="5000"/>
        <c:minorUnit val="1000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4.4558744708724167E-2"/>
          <c:y val="0.93561789688821684"/>
          <c:w val="0.94510841905227305"/>
          <c:h val="4.80669124943883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 sz="2400"/>
              <a:t>1990</a:t>
            </a:r>
            <a:endParaRPr lang="en-GB"/>
          </a:p>
        </c:rich>
      </c:tx>
      <c:layout>
        <c:manualLayout>
          <c:xMode val="edge"/>
          <c:yMode val="edge"/>
          <c:x val="0.46391263344425537"/>
          <c:y val="0.38032381645827057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'NEW Summary 1990-2019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0.11905621349506884"/>
                  <c:y val="-9.648008592990439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0.19546286252438033"/>
                  <c:y val="-2.871138268243039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23489205755006906"/>
                  <c:y val="1.845524293141911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16203382227369731"/>
                  <c:y val="0.1335083140981653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3.0066094174032568E-2"/>
                  <c:y val="0.1512004299007055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-6.142324799284362E-2"/>
                  <c:y val="0.1357823104902271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-0.10730288812783893"/>
                  <c:y val="0.1112104332869741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0.20906325706947959"/>
                  <c:y val="3.555079771981828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0.1354744313002281"/>
                  <c:y val="-0.1183963246817857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2.6260596513365084E-2"/>
                  <c:y val="-0.1147453712752418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GHG'!$A$2,'NEW Summary 1990-2019 GHG'!$A$7,'NEW Summary 1990-2019 GHG'!$A$8,'NEW Summary 1990-2019 GHG'!$A$9,'NEW Summary 1990-2019 GHG'!$A$10,'NEW Summary 1990-2019 GHG'!$A$11,'NEW Summary 1990-2019 GHG'!$A$17,'NEW Summary 1990-2019 GHG'!$A$23,'NEW Summary 1990-2019 GHG'!$A$24,'NEW Summary 1990-2019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GHG'!$B$2,'NEW Summary 1990-2019 GHG'!$B$7,'NEW Summary 1990-2019 GHG'!$B$8,'NEW Summary 1990-2019 GHG'!$B$9,'NEW Summary 1990-2019 GHG'!$B$10,'NEW Summary 1990-2019 GHG'!$B$11,'NEW Summary 1990-2019 GHG'!$B$17,'NEW Summary 1990-2019 GHG'!$B$23,'NEW Summary 1990-2019 GHG'!$B$24,'NEW Summary 1990-2019 GHG'!$B$32)</c:f>
              <c:numCache>
                <c:formatCode>0.00</c:formatCode>
                <c:ptCount val="10"/>
                <c:pt idx="0">
                  <c:v>11327.546541430427</c:v>
                </c:pt>
                <c:pt idx="1">
                  <c:v>7521.2919552762651</c:v>
                </c:pt>
                <c:pt idx="2">
                  <c:v>4097.8246571951704</c:v>
                </c:pt>
                <c:pt idx="3">
                  <c:v>994.8549301916496</c:v>
                </c:pt>
                <c:pt idx="4">
                  <c:v>1115.263094995961</c:v>
                </c:pt>
                <c:pt idx="5">
                  <c:v>5145.8086565669782</c:v>
                </c:pt>
                <c:pt idx="6">
                  <c:v>3274.5701902448959</c:v>
                </c:pt>
                <c:pt idx="7">
                  <c:v>34.591111871073778</c:v>
                </c:pt>
                <c:pt idx="8">
                  <c:v>19324.324527135857</c:v>
                </c:pt>
                <c:pt idx="9">
                  <c:v>1552.053617690967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73589455362494871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2019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'NEW Summary 1990-2019 GHG'!$AE$1</c:f>
              <c:strCache>
                <c:ptCount val="1"/>
                <c:pt idx="0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23-490B-8A39-98FDBCD2C713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23-490B-8A39-98FDBCD2C713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23-490B-8A39-98FDBCD2C713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123-490B-8A39-98FDBCD2C713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123-490B-8A39-98FDBCD2C713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123-490B-8A39-98FDBCD2C713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123-490B-8A39-98FDBCD2C713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8123-490B-8A39-98FDBCD2C713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123-490B-8A39-98FDBCD2C713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123-490B-8A39-98FDBCD2C71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GHG'!$A$2,'NEW Summary 1990-2019 GHG'!$A$7,'NEW Summary 1990-2019 GHG'!$A$8,'NEW Summary 1990-2019 GHG'!$A$9,'NEW Summary 1990-2019 GHG'!$A$10,'NEW Summary 1990-2019 GHG'!$A$11,'NEW Summary 1990-2019 GHG'!$A$17,'NEW Summary 1990-2019 GHG'!$A$23,'NEW Summary 1990-2019 GHG'!$A$24,'NEW Summary 1990-2019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GHG'!$AE$2,'NEW Summary 1990-2019 GHG'!$AE$7,'NEW Summary 1990-2019 GHG'!$AE$8,'NEW Summary 1990-2019 GHG'!$AE$9,'NEW Summary 1990-2019 GHG'!$AE$10,'NEW Summary 1990-2019 GHG'!$AE$11,'NEW Summary 1990-2019 GHG'!$AE$17,'NEW Summary 1990-2019 GHG'!$AE$23,'NEW Summary 1990-2019 GHG'!$AE$24,'NEW Summary 1990-2019 GHG'!$AE$32)</c:f>
              <c:numCache>
                <c:formatCode>0.00</c:formatCode>
                <c:ptCount val="10"/>
                <c:pt idx="0">
                  <c:v>9445.1882273075007</c:v>
                </c:pt>
                <c:pt idx="1">
                  <c:v>6527.1800850635054</c:v>
                </c:pt>
                <c:pt idx="2">
                  <c:v>4589.2031287031677</c:v>
                </c:pt>
                <c:pt idx="3">
                  <c:v>891.48306384084401</c:v>
                </c:pt>
                <c:pt idx="4">
                  <c:v>887.33734994774511</c:v>
                </c:pt>
                <c:pt idx="5">
                  <c:v>12186.559537354849</c:v>
                </c:pt>
                <c:pt idx="6">
                  <c:v>2259.7664031743752</c:v>
                </c:pt>
                <c:pt idx="7">
                  <c:v>1074.6298413262814</c:v>
                </c:pt>
                <c:pt idx="8">
                  <c:v>21151.241523250534</c:v>
                </c:pt>
                <c:pt idx="9">
                  <c:v>884.68359391669856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123-490B-8A39-98FDBCD2C7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343602848655445E-2"/>
          <c:y val="6.9501385041551261E-2"/>
          <c:w val="0.91759544163239892"/>
          <c:h val="0.7512692215412131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GHG'!$A$3</c:f>
              <c:strCache>
                <c:ptCount val="1"/>
                <c:pt idx="0">
                  <c:v>Public electricity and heat production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GHG'!$B$3:$AE$3</c15:sqref>
                  </c15:fullRef>
                </c:ext>
              </c:extLst>
              <c:f>('NEW Summary 1990-2019 GHG'!$B$3,'NEW Summary 1990-2019 GHG'!$G$3,'NEW Summary 1990-2019 GHG'!$L$3,'NEW Summary 1990-2019 GHG'!$Q$3,'NEW Summary 1990-2019 GHG'!$V$3:$AE$3)</c:f>
              <c:numCache>
                <c:formatCode>0.00</c:formatCode>
                <c:ptCount val="14"/>
                <c:pt idx="0">
                  <c:v>10953.919869683112</c:v>
                </c:pt>
                <c:pt idx="1">
                  <c:v>13132.912896120479</c:v>
                </c:pt>
                <c:pt idx="2">
                  <c:v>15754.35326580209</c:v>
                </c:pt>
                <c:pt idx="3">
                  <c:v>15244.751010413473</c:v>
                </c:pt>
                <c:pt idx="4">
                  <c:v>12895.102957698073</c:v>
                </c:pt>
                <c:pt idx="5">
                  <c:v>11557.096395192701</c:v>
                </c:pt>
                <c:pt idx="6">
                  <c:v>12350.197945274353</c:v>
                </c:pt>
                <c:pt idx="7">
                  <c:v>10977.54258503197</c:v>
                </c:pt>
                <c:pt idx="8">
                  <c:v>10837.729028771228</c:v>
                </c:pt>
                <c:pt idx="9">
                  <c:v>11400.97428640042</c:v>
                </c:pt>
                <c:pt idx="10">
                  <c:v>12149.481906193289</c:v>
                </c:pt>
                <c:pt idx="11">
                  <c:v>11379.09405213669</c:v>
                </c:pt>
                <c:pt idx="12">
                  <c:v>10110.545502787687</c:v>
                </c:pt>
                <c:pt idx="13">
                  <c:v>8984.9369845567871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61-4A4B-A8C5-5AF189EBF81B}"/>
            </c:ext>
          </c:extLst>
        </c:ser>
        <c:ser>
          <c:idx val="1"/>
          <c:order val="1"/>
          <c:tx>
            <c:strRef>
              <c:f>'NEW Summary 1990-2019 GHG'!$A$4</c:f>
              <c:strCache>
                <c:ptCount val="1"/>
                <c:pt idx="0">
                  <c:v>Petroleum refining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GHG'!$B$4:$AE$4</c15:sqref>
                  </c15:fullRef>
                </c:ext>
              </c:extLst>
              <c:f>('NEW Summary 1990-2019 GHG'!$B$4,'NEW Summary 1990-2019 GHG'!$G$4,'NEW Summary 1990-2019 GHG'!$L$4,'NEW Summary 1990-2019 GHG'!$Q$4,'NEW Summary 1990-2019 GHG'!$V$4:$AE$4)</c:f>
              <c:numCache>
                <c:formatCode>0.00</c:formatCode>
                <c:ptCount val="14"/>
                <c:pt idx="0">
                  <c:v>168.67007475966938</c:v>
                </c:pt>
                <c:pt idx="1">
                  <c:v>181.27469310609743</c:v>
                </c:pt>
                <c:pt idx="2">
                  <c:v>274.79746671454512</c:v>
                </c:pt>
                <c:pt idx="3">
                  <c:v>411.8653994268235</c:v>
                </c:pt>
                <c:pt idx="4">
                  <c:v>310.47454786791877</c:v>
                </c:pt>
                <c:pt idx="5">
                  <c:v>285.49057113333788</c:v>
                </c:pt>
                <c:pt idx="6">
                  <c:v>313.64292513346294</c:v>
                </c:pt>
                <c:pt idx="7">
                  <c:v>294.56254106953065</c:v>
                </c:pt>
                <c:pt idx="8">
                  <c:v>279.47662558764301</c:v>
                </c:pt>
                <c:pt idx="9">
                  <c:v>358.72704903232011</c:v>
                </c:pt>
                <c:pt idx="10">
                  <c:v>313.57152456737884</c:v>
                </c:pt>
                <c:pt idx="11">
                  <c:v>311.19048192085194</c:v>
                </c:pt>
                <c:pt idx="12">
                  <c:v>322.19314711962551</c:v>
                </c:pt>
                <c:pt idx="13">
                  <c:v>275.09400637824217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61-4A4B-A8C5-5AF189EBF81B}"/>
            </c:ext>
          </c:extLst>
        </c:ser>
        <c:ser>
          <c:idx val="2"/>
          <c:order val="2"/>
          <c:tx>
            <c:strRef>
              <c:f>'NEW Summary 1990-2019 GHG'!$A$5</c:f>
              <c:strCache>
                <c:ptCount val="1"/>
                <c:pt idx="0">
                  <c:v>Solid fuels and other energy industries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GHG'!$B$5:$AE$5</c15:sqref>
                  </c15:fullRef>
                </c:ext>
              </c:extLst>
              <c:f>('NEW Summary 1990-2019 GHG'!$B$5,'NEW Summary 1990-2019 GHG'!$G$5,'NEW Summary 1990-2019 GHG'!$L$5,'NEW Summary 1990-2019 GHG'!$Q$5,'NEW Summary 1990-2019 GHG'!$V$5:$AE$5)</c:f>
              <c:numCache>
                <c:formatCode>0.00</c:formatCode>
                <c:ptCount val="14"/>
                <c:pt idx="0">
                  <c:v>100.53678355437907</c:v>
                </c:pt>
                <c:pt idx="1">
                  <c:v>69.441462401639171</c:v>
                </c:pt>
                <c:pt idx="2">
                  <c:v>87.150476539279381</c:v>
                </c:pt>
                <c:pt idx="3">
                  <c:v>171.89367022298498</c:v>
                </c:pt>
                <c:pt idx="4">
                  <c:v>174.66014365726875</c:v>
                </c:pt>
                <c:pt idx="5">
                  <c:v>137.45593442979524</c:v>
                </c:pt>
                <c:pt idx="6">
                  <c:v>146.2858520629828</c:v>
                </c:pt>
                <c:pt idx="7">
                  <c:v>162.00654812888271</c:v>
                </c:pt>
                <c:pt idx="8">
                  <c:v>134.84267332651226</c:v>
                </c:pt>
                <c:pt idx="9">
                  <c:v>115.75474134015853</c:v>
                </c:pt>
                <c:pt idx="10">
                  <c:v>126.26142546254542</c:v>
                </c:pt>
                <c:pt idx="11">
                  <c:v>129.40928035100248</c:v>
                </c:pt>
                <c:pt idx="12">
                  <c:v>119.33019682053705</c:v>
                </c:pt>
                <c:pt idx="13">
                  <c:v>107.93290734126791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D61-4A4B-A8C5-5AF189EBF81B}"/>
            </c:ext>
          </c:extLst>
        </c:ser>
        <c:ser>
          <c:idx val="3"/>
          <c:order val="3"/>
          <c:tx>
            <c:strRef>
              <c:f>'NEW Summary 1990-2019 GHG'!$A$6</c:f>
              <c:strCache>
                <c:ptCount val="1"/>
                <c:pt idx="0">
                  <c:v>Fugitive emissions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GHG'!$B$6:$AE$6</c15:sqref>
                  </c15:fullRef>
                </c:ext>
              </c:extLst>
              <c:f>('NEW Summary 1990-2019 GHG'!$B$6,'NEW Summary 1990-2019 GHG'!$G$6,'NEW Summary 1990-2019 GHG'!$L$6,'NEW Summary 1990-2019 GHG'!$Q$6,'NEW Summary 1990-2019 GHG'!$V$6:$AE$6)</c:f>
              <c:numCache>
                <c:formatCode>0.00</c:formatCode>
                <c:ptCount val="14"/>
                <c:pt idx="0">
                  <c:v>104.41981343326695</c:v>
                </c:pt>
                <c:pt idx="1">
                  <c:v>92.868478789822092</c:v>
                </c:pt>
                <c:pt idx="2">
                  <c:v>80.692133183159257</c:v>
                </c:pt>
                <c:pt idx="3">
                  <c:v>70.931118902668288</c:v>
                </c:pt>
                <c:pt idx="4">
                  <c:v>86.963563417768498</c:v>
                </c:pt>
                <c:pt idx="5">
                  <c:v>79.598568097422771</c:v>
                </c:pt>
                <c:pt idx="6">
                  <c:v>78.056113300144077</c:v>
                </c:pt>
                <c:pt idx="7">
                  <c:v>76.175307746976785</c:v>
                </c:pt>
                <c:pt idx="8">
                  <c:v>71.841777096337879</c:v>
                </c:pt>
                <c:pt idx="9">
                  <c:v>72.653942436471752</c:v>
                </c:pt>
                <c:pt idx="10">
                  <c:v>73.487208668161855</c:v>
                </c:pt>
                <c:pt idx="11">
                  <c:v>78.965391623051744</c:v>
                </c:pt>
                <c:pt idx="12">
                  <c:v>80.40681641945261</c:v>
                </c:pt>
                <c:pt idx="13">
                  <c:v>77.224329031203325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D61-4A4B-A8C5-5AF189EBF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47951768"/>
        <c:axId val="747952096"/>
      </c:barChart>
      <c:catAx>
        <c:axId val="747951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7952096"/>
        <c:crosses val="autoZero"/>
        <c:auto val="1"/>
        <c:lblAlgn val="ctr"/>
        <c:lblOffset val="100"/>
        <c:noMultiLvlLbl val="0"/>
      </c:catAx>
      <c:valAx>
        <c:axId val="747952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 sz="1600" b="1">
                    <a:solidFill>
                      <a:sysClr val="windowText" lastClr="000000"/>
                    </a:solidFill>
                  </a:rPr>
                  <a:t>kilotonnes CO</a:t>
                </a:r>
                <a:r>
                  <a:rPr lang="en-IE" sz="1600" b="1" baseline="-25000">
                    <a:solidFill>
                      <a:sysClr val="windowText" lastClr="000000"/>
                    </a:solidFill>
                  </a:rPr>
                  <a:t>2</a:t>
                </a:r>
                <a:r>
                  <a:rPr lang="en-IE" sz="1600" b="1">
                    <a:solidFill>
                      <a:sysClr val="windowText" lastClr="000000"/>
                    </a:solidFill>
                  </a:rPr>
                  <a:t> equivalent</a:t>
                </a:r>
              </a:p>
            </c:rich>
          </c:tx>
          <c:layout>
            <c:manualLayout>
              <c:xMode val="edge"/>
              <c:yMode val="edge"/>
              <c:x val="1.2751819325714434E-2"/>
              <c:y val="0.1876497916984753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7951768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12365992554060892"/>
          <c:y val="0.92658298252884597"/>
          <c:w val="0.81116443331733445"/>
          <c:h val="5.679651885619560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CO2'!$A$2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CO2'!$B$2:$AE$2</c:f>
              <c:numCache>
                <c:formatCode>0.00</c:formatCode>
                <c:ptCount val="30"/>
                <c:pt idx="0">
                  <c:v>11145.01140662338</c:v>
                </c:pt>
                <c:pt idx="1">
                  <c:v>11604.43662549974</c:v>
                </c:pt>
                <c:pt idx="2">
                  <c:v>12263.693006921325</c:v>
                </c:pt>
                <c:pt idx="3">
                  <c:v>12282.243162959678</c:v>
                </c:pt>
                <c:pt idx="4">
                  <c:v>12618.231062362178</c:v>
                </c:pt>
                <c:pt idx="5">
                  <c:v>13301.426858620378</c:v>
                </c:pt>
                <c:pt idx="6">
                  <c:v>14016.866840497212</c:v>
                </c:pt>
                <c:pt idx="7">
                  <c:v>14674.046102231041</c:v>
                </c:pt>
                <c:pt idx="8">
                  <c:v>15057.166699559841</c:v>
                </c:pt>
                <c:pt idx="9">
                  <c:v>15751.385157682187</c:v>
                </c:pt>
                <c:pt idx="10">
                  <c:v>16028.429634405551</c:v>
                </c:pt>
                <c:pt idx="11">
                  <c:v>17295.086196582459</c:v>
                </c:pt>
                <c:pt idx="12">
                  <c:v>16314.676772566381</c:v>
                </c:pt>
                <c:pt idx="13">
                  <c:v>15611.028112618849</c:v>
                </c:pt>
                <c:pt idx="14">
                  <c:v>15234.590208933931</c:v>
                </c:pt>
                <c:pt idx="15">
                  <c:v>15719.059947672391</c:v>
                </c:pt>
                <c:pt idx="16">
                  <c:v>14959.198112541471</c:v>
                </c:pt>
                <c:pt idx="17">
                  <c:v>14458.950363285474</c:v>
                </c:pt>
                <c:pt idx="18">
                  <c:v>14559.189138799591</c:v>
                </c:pt>
                <c:pt idx="19">
                  <c:v>12973.677577514331</c:v>
                </c:pt>
                <c:pt idx="20">
                  <c:v>13229.357130510587</c:v>
                </c:pt>
                <c:pt idx="21">
                  <c:v>11842.800829166445</c:v>
                </c:pt>
                <c:pt idx="22">
                  <c:v>12668.96799281217</c:v>
                </c:pt>
                <c:pt idx="23">
                  <c:v>11303.175363002227</c:v>
                </c:pt>
                <c:pt idx="24">
                  <c:v>11121.012333157874</c:v>
                </c:pt>
                <c:pt idx="25">
                  <c:v>11747.084482409497</c:v>
                </c:pt>
                <c:pt idx="26">
                  <c:v>12443.673796536765</c:v>
                </c:pt>
                <c:pt idx="27">
                  <c:v>11674.938314831425</c:v>
                </c:pt>
                <c:pt idx="28">
                  <c:v>10399.146069482391</c:v>
                </c:pt>
                <c:pt idx="29">
                  <c:v>9218.2414903615881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B4-49BC-BEB9-12162CA75AE6}"/>
            </c:ext>
          </c:extLst>
        </c:ser>
        <c:ser>
          <c:idx val="1"/>
          <c:order val="1"/>
          <c:tx>
            <c:strRef>
              <c:f>'NEW Summary 1990-2019 CO2'!$A$7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CO2'!$B$7:$AE$7</c:f>
              <c:numCache>
                <c:formatCode>0.00</c:formatCode>
                <c:ptCount val="30"/>
                <c:pt idx="0">
                  <c:v>7049.5044891369562</c:v>
                </c:pt>
                <c:pt idx="1">
                  <c:v>7159.4148495444533</c:v>
                </c:pt>
                <c:pt idx="2">
                  <c:v>6433.7295836338853</c:v>
                </c:pt>
                <c:pt idx="3">
                  <c:v>6434.2392125264596</c:v>
                </c:pt>
                <c:pt idx="4">
                  <c:v>6402.1403694599985</c:v>
                </c:pt>
                <c:pt idx="5">
                  <c:v>6258.2886844113773</c:v>
                </c:pt>
                <c:pt idx="6">
                  <c:v>6587.5107812645547</c:v>
                </c:pt>
                <c:pt idx="7">
                  <c:v>6373.7871256388653</c:v>
                </c:pt>
                <c:pt idx="8">
                  <c:v>6920.2035510267979</c:v>
                </c:pt>
                <c:pt idx="9">
                  <c:v>6731.6469981132723</c:v>
                </c:pt>
                <c:pt idx="10">
                  <c:v>6824.0354985692029</c:v>
                </c:pt>
                <c:pt idx="11">
                  <c:v>7177.4360745910835</c:v>
                </c:pt>
                <c:pt idx="12">
                  <c:v>7185.4012137839018</c:v>
                </c:pt>
                <c:pt idx="13">
                  <c:v>7420.3943299933635</c:v>
                </c:pt>
                <c:pt idx="14">
                  <c:v>7570.4184232989555</c:v>
                </c:pt>
                <c:pt idx="15">
                  <c:v>7995.0072078670291</c:v>
                </c:pt>
                <c:pt idx="16">
                  <c:v>7861.6917637699753</c:v>
                </c:pt>
                <c:pt idx="17">
                  <c:v>7692.3059065524958</c:v>
                </c:pt>
                <c:pt idx="18">
                  <c:v>8453.6115936471524</c:v>
                </c:pt>
                <c:pt idx="19">
                  <c:v>8293.97694651243</c:v>
                </c:pt>
                <c:pt idx="20">
                  <c:v>8561.0133359430001</c:v>
                </c:pt>
                <c:pt idx="21">
                  <c:v>7397.9138219037732</c:v>
                </c:pt>
                <c:pt idx="22">
                  <c:v>6913.4173703568722</c:v>
                </c:pt>
                <c:pt idx="23">
                  <c:v>6768.1119954990454</c:v>
                </c:pt>
                <c:pt idx="24">
                  <c:v>5965.5521408310478</c:v>
                </c:pt>
                <c:pt idx="25">
                  <c:v>6300.0344116718097</c:v>
                </c:pt>
                <c:pt idx="26">
                  <c:v>6320.3332146178946</c:v>
                </c:pt>
                <c:pt idx="27">
                  <c:v>6263.0769441247521</c:v>
                </c:pt>
                <c:pt idx="28">
                  <c:v>6859.8274802726128</c:v>
                </c:pt>
                <c:pt idx="29">
                  <c:v>6374.3437160374278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B4-49BC-BEB9-12162CA75AE6}"/>
            </c:ext>
          </c:extLst>
        </c:ser>
        <c:ser>
          <c:idx val="2"/>
          <c:order val="2"/>
          <c:tx>
            <c:strRef>
              <c:f>'NEW Summary 1990-2019 CO2'!$A$8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CO2'!$B$8:$AE$8</c:f>
              <c:numCache>
                <c:formatCode>0.00</c:formatCode>
                <c:ptCount val="30"/>
                <c:pt idx="0">
                  <c:v>4078.2372777494315</c:v>
                </c:pt>
                <c:pt idx="1">
                  <c:v>4166.2449923580834</c:v>
                </c:pt>
                <c:pt idx="2">
                  <c:v>3845.8652437488931</c:v>
                </c:pt>
                <c:pt idx="3">
                  <c:v>4053.918639369434</c:v>
                </c:pt>
                <c:pt idx="4">
                  <c:v>4294.6717762571125</c:v>
                </c:pt>
                <c:pt idx="5">
                  <c:v>4313.4749930639146</c:v>
                </c:pt>
                <c:pt idx="6">
                  <c:v>4179.472888514837</c:v>
                </c:pt>
                <c:pt idx="7">
                  <c:v>4522.118765354624</c:v>
                </c:pt>
                <c:pt idx="8">
                  <c:v>4503.8718883142637</c:v>
                </c:pt>
                <c:pt idx="9">
                  <c:v>4673.8488858308847</c:v>
                </c:pt>
                <c:pt idx="10">
                  <c:v>5455.6314941050032</c:v>
                </c:pt>
                <c:pt idx="11">
                  <c:v>5419.5077684948519</c:v>
                </c:pt>
                <c:pt idx="12">
                  <c:v>5083.5523441446894</c:v>
                </c:pt>
                <c:pt idx="13">
                  <c:v>5196.8447384771098</c:v>
                </c:pt>
                <c:pt idx="14">
                  <c:v>5265.5144696745147</c:v>
                </c:pt>
                <c:pt idx="15">
                  <c:v>5441.110198890703</c:v>
                </c:pt>
                <c:pt idx="16">
                  <c:v>5231.9413026927496</c:v>
                </c:pt>
                <c:pt idx="17">
                  <c:v>5320.6728623742829</c:v>
                </c:pt>
                <c:pt idx="18">
                  <c:v>5132.336523594945</c:v>
                </c:pt>
                <c:pt idx="19">
                  <c:v>4113.7253781825948</c:v>
                </c:pt>
                <c:pt idx="20">
                  <c:v>4141.8290549692365</c:v>
                </c:pt>
                <c:pt idx="21">
                  <c:v>3670.4149715625776</c:v>
                </c:pt>
                <c:pt idx="22">
                  <c:v>3739.25363308654</c:v>
                </c:pt>
                <c:pt idx="23">
                  <c:v>3902.2404000790666</c:v>
                </c:pt>
                <c:pt idx="24">
                  <c:v>4157.8350550464138</c:v>
                </c:pt>
                <c:pt idx="25">
                  <c:v>4239.8364887387806</c:v>
                </c:pt>
                <c:pt idx="26">
                  <c:v>4331.5599482175439</c:v>
                </c:pt>
                <c:pt idx="27">
                  <c:v>4439.7044223331213</c:v>
                </c:pt>
                <c:pt idx="28">
                  <c:v>4662.0251866544868</c:v>
                </c:pt>
                <c:pt idx="29">
                  <c:v>4567.7695052441386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B4-49BC-BEB9-12162CA75AE6}"/>
            </c:ext>
          </c:extLst>
        </c:ser>
        <c:ser>
          <c:idx val="3"/>
          <c:order val="3"/>
          <c:tx>
            <c:strRef>
              <c:f>'NEW Summary 1990-2019 CO2'!$A$9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CO2'!$B$9:$AE$9</c:f>
              <c:numCache>
                <c:formatCode>0.00</c:formatCode>
                <c:ptCount val="30"/>
                <c:pt idx="0">
                  <c:v>989.4468623311061</c:v>
                </c:pt>
                <c:pt idx="1">
                  <c:v>1007.2094190119986</c:v>
                </c:pt>
                <c:pt idx="2">
                  <c:v>1001.3319940548295</c:v>
                </c:pt>
                <c:pt idx="3">
                  <c:v>989.3047861881048</c:v>
                </c:pt>
                <c:pt idx="4">
                  <c:v>1078.5796101239841</c:v>
                </c:pt>
                <c:pt idx="5">
                  <c:v>1057.9249972656974</c:v>
                </c:pt>
                <c:pt idx="6">
                  <c:v>957.38840588935761</c:v>
                </c:pt>
                <c:pt idx="7">
                  <c:v>965.64145474655686</c:v>
                </c:pt>
                <c:pt idx="8">
                  <c:v>954.37482503698493</c:v>
                </c:pt>
                <c:pt idx="9">
                  <c:v>989.29375699139962</c:v>
                </c:pt>
                <c:pt idx="10">
                  <c:v>1015.5421067955906</c:v>
                </c:pt>
                <c:pt idx="11">
                  <c:v>993.05429392488782</c:v>
                </c:pt>
                <c:pt idx="12">
                  <c:v>947.05858716449916</c:v>
                </c:pt>
                <c:pt idx="13">
                  <c:v>1031.8374033009577</c:v>
                </c:pt>
                <c:pt idx="14">
                  <c:v>988.20634833691213</c:v>
                </c:pt>
                <c:pt idx="15">
                  <c:v>1005.6317749647139</c:v>
                </c:pt>
                <c:pt idx="16">
                  <c:v>978.05274457116343</c:v>
                </c:pt>
                <c:pt idx="17">
                  <c:v>956.52832896683435</c:v>
                </c:pt>
                <c:pt idx="18">
                  <c:v>982.49954563452195</c:v>
                </c:pt>
                <c:pt idx="19">
                  <c:v>747.34649836098242</c:v>
                </c:pt>
                <c:pt idx="20">
                  <c:v>797.46373019760949</c:v>
                </c:pt>
                <c:pt idx="21">
                  <c:v>828.65522036490586</c:v>
                </c:pt>
                <c:pt idx="22">
                  <c:v>853.43474318095036</c:v>
                </c:pt>
                <c:pt idx="23">
                  <c:v>863.88925551443822</c:v>
                </c:pt>
                <c:pt idx="24">
                  <c:v>770.08023760030005</c:v>
                </c:pt>
                <c:pt idx="25">
                  <c:v>851.72997961304895</c:v>
                </c:pt>
                <c:pt idx="26">
                  <c:v>819.45353265348979</c:v>
                </c:pt>
                <c:pt idx="27">
                  <c:v>830.35809001680718</c:v>
                </c:pt>
                <c:pt idx="28">
                  <c:v>870.49988172828921</c:v>
                </c:pt>
                <c:pt idx="29">
                  <c:v>886.89836837789949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8B4-49BC-BEB9-12162CA75AE6}"/>
            </c:ext>
          </c:extLst>
        </c:ser>
        <c:ser>
          <c:idx val="4"/>
          <c:order val="4"/>
          <c:tx>
            <c:strRef>
              <c:f>'NEW Summary 1990-2019 CO2'!$A$10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CO2'!$B$10:$AE$10</c:f>
              <c:numCache>
                <c:formatCode>0.00</c:formatCode>
                <c:ptCount val="30"/>
                <c:pt idx="0">
                  <c:v>1109.1545152725203</c:v>
                </c:pt>
                <c:pt idx="1">
                  <c:v>1089.0284293973455</c:v>
                </c:pt>
                <c:pt idx="2">
                  <c:v>1001.7456374629078</c:v>
                </c:pt>
                <c:pt idx="3">
                  <c:v>981.45858769397148</c:v>
                </c:pt>
                <c:pt idx="4">
                  <c:v>997.39947542435652</c:v>
                </c:pt>
                <c:pt idx="5">
                  <c:v>937.10021675795917</c:v>
                </c:pt>
                <c:pt idx="6">
                  <c:v>903.28911162993927</c:v>
                </c:pt>
                <c:pt idx="7">
                  <c:v>866.17350114486658</c:v>
                </c:pt>
                <c:pt idx="8">
                  <c:v>824.58702530469645</c:v>
                </c:pt>
                <c:pt idx="9">
                  <c:v>864.1853327401717</c:v>
                </c:pt>
                <c:pt idx="10">
                  <c:v>918.6998540191089</c:v>
                </c:pt>
                <c:pt idx="11">
                  <c:v>916.66440536023458</c:v>
                </c:pt>
                <c:pt idx="12">
                  <c:v>887.03136550296767</c:v>
                </c:pt>
                <c:pt idx="13">
                  <c:v>875.15706471892713</c:v>
                </c:pt>
                <c:pt idx="14">
                  <c:v>850.57559424377007</c:v>
                </c:pt>
                <c:pt idx="15">
                  <c:v>882.41419262357135</c:v>
                </c:pt>
                <c:pt idx="16">
                  <c:v>892.25901993733191</c:v>
                </c:pt>
                <c:pt idx="17">
                  <c:v>886.78936577923469</c:v>
                </c:pt>
                <c:pt idx="18">
                  <c:v>937.42096216564028</c:v>
                </c:pt>
                <c:pt idx="19">
                  <c:v>837.01396076661786</c:v>
                </c:pt>
                <c:pt idx="20">
                  <c:v>886.36209232413137</c:v>
                </c:pt>
                <c:pt idx="21">
                  <c:v>770.39631504434465</c:v>
                </c:pt>
                <c:pt idx="22">
                  <c:v>812.39441688282727</c:v>
                </c:pt>
                <c:pt idx="23">
                  <c:v>842.54940399400175</c:v>
                </c:pt>
                <c:pt idx="24">
                  <c:v>837.82311114231686</c:v>
                </c:pt>
                <c:pt idx="25">
                  <c:v>852.95417263249146</c:v>
                </c:pt>
                <c:pt idx="26">
                  <c:v>878.855551135263</c:v>
                </c:pt>
                <c:pt idx="27">
                  <c:v>818.13857997685545</c:v>
                </c:pt>
                <c:pt idx="28">
                  <c:v>868.63099185507849</c:v>
                </c:pt>
                <c:pt idx="29">
                  <c:v>880.01361075096429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B4-49BC-BEB9-12162CA75AE6}"/>
            </c:ext>
          </c:extLst>
        </c:ser>
        <c:ser>
          <c:idx val="5"/>
          <c:order val="5"/>
          <c:tx>
            <c:strRef>
              <c:f>'NEW Summary 1990-2019 CO2'!$A$11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CO2'!$B$11:$AE$11</c:f>
              <c:numCache>
                <c:formatCode>0.00</c:formatCode>
                <c:ptCount val="30"/>
                <c:pt idx="0">
                  <c:v>5029.8143615790523</c:v>
                </c:pt>
                <c:pt idx="1">
                  <c:v>5207.6552768157653</c:v>
                </c:pt>
                <c:pt idx="2">
                  <c:v>5622.0130167481529</c:v>
                </c:pt>
                <c:pt idx="3">
                  <c:v>5583.8216942941708</c:v>
                </c:pt>
                <c:pt idx="4">
                  <c:v>5805.9560703823481</c:v>
                </c:pt>
                <c:pt idx="5">
                  <c:v>6059.0869150446697</c:v>
                </c:pt>
                <c:pt idx="6">
                  <c:v>7027.5449386946857</c:v>
                </c:pt>
                <c:pt idx="7">
                  <c:v>7348.1884964627097</c:v>
                </c:pt>
                <c:pt idx="8">
                  <c:v>8620.9207994622502</c:v>
                </c:pt>
                <c:pt idx="9">
                  <c:v>9533.8043180266959</c:v>
                </c:pt>
                <c:pt idx="10">
                  <c:v>10562.167041217335</c:v>
                </c:pt>
                <c:pt idx="11">
                  <c:v>11079.39332366397</c:v>
                </c:pt>
                <c:pt idx="12">
                  <c:v>11279.489910931381</c:v>
                </c:pt>
                <c:pt idx="13">
                  <c:v>11489.428789398011</c:v>
                </c:pt>
                <c:pt idx="14">
                  <c:v>12209.81178094699</c:v>
                </c:pt>
                <c:pt idx="15">
                  <c:v>12922.656408457362</c:v>
                </c:pt>
                <c:pt idx="16">
                  <c:v>13606.75120337977</c:v>
                </c:pt>
                <c:pt idx="17">
                  <c:v>14204.377105532109</c:v>
                </c:pt>
                <c:pt idx="18">
                  <c:v>13518.845505826266</c:v>
                </c:pt>
                <c:pt idx="19">
                  <c:v>12313.407379016895</c:v>
                </c:pt>
                <c:pt idx="20">
                  <c:v>11408.176935683259</c:v>
                </c:pt>
                <c:pt idx="21">
                  <c:v>11101.360708198139</c:v>
                </c:pt>
                <c:pt idx="22">
                  <c:v>10717.207415559813</c:v>
                </c:pt>
                <c:pt idx="23">
                  <c:v>10948.637805731718</c:v>
                </c:pt>
                <c:pt idx="24">
                  <c:v>11228.957096812113</c:v>
                </c:pt>
                <c:pt idx="25">
                  <c:v>11689.596897237139</c:v>
                </c:pt>
                <c:pt idx="26">
                  <c:v>12165.172066106057</c:v>
                </c:pt>
                <c:pt idx="27">
                  <c:v>11887.708839093237</c:v>
                </c:pt>
                <c:pt idx="28">
                  <c:v>12084.202069245053</c:v>
                </c:pt>
                <c:pt idx="29">
                  <c:v>12045.94360404263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B4-49BC-BEB9-12162CA75AE6}"/>
            </c:ext>
          </c:extLst>
        </c:ser>
        <c:ser>
          <c:idx val="6"/>
          <c:order val="6"/>
          <c:tx>
            <c:strRef>
              <c:f>'NEW Summary 1990-2019 CO2'!$A$17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CO2'!$B$17:$AE$17</c:f>
              <c:numCache>
                <c:formatCode>0.00</c:formatCode>
                <c:ptCount val="30"/>
                <c:pt idx="0">
                  <c:v>2247.9083382448957</c:v>
                </c:pt>
                <c:pt idx="1">
                  <c:v>2149.3955053713589</c:v>
                </c:pt>
                <c:pt idx="2">
                  <c:v>2060.7584283860233</c:v>
                </c:pt>
                <c:pt idx="3">
                  <c:v>2025.90524020712</c:v>
                </c:pt>
                <c:pt idx="4">
                  <c:v>2264.2533277103685</c:v>
                </c:pt>
                <c:pt idx="5">
                  <c:v>2177.7410533509415</c:v>
                </c:pt>
                <c:pt idx="6">
                  <c:v>2259.6728593630423</c:v>
                </c:pt>
                <c:pt idx="7">
                  <c:v>2588.9438200667769</c:v>
                </c:pt>
                <c:pt idx="8">
                  <c:v>2478.5558793819632</c:v>
                </c:pt>
                <c:pt idx="9">
                  <c:v>2427.7706601272548</c:v>
                </c:pt>
                <c:pt idx="10">
                  <c:v>2974.6243596930258</c:v>
                </c:pt>
                <c:pt idx="11">
                  <c:v>3225.6620810602453</c:v>
                </c:pt>
                <c:pt idx="12">
                  <c:v>2987.586268670269</c:v>
                </c:pt>
                <c:pt idx="13">
                  <c:v>2461.0820625794017</c:v>
                </c:pt>
                <c:pt idx="14">
                  <c:v>2632.0817859727763</c:v>
                </c:pt>
                <c:pt idx="15">
                  <c:v>2727.7421174482743</c:v>
                </c:pt>
                <c:pt idx="16">
                  <c:v>2673.1485757325586</c:v>
                </c:pt>
                <c:pt idx="17">
                  <c:v>2728.2358212712866</c:v>
                </c:pt>
                <c:pt idx="18">
                  <c:v>2432.1559898048981</c:v>
                </c:pt>
                <c:pt idx="19">
                  <c:v>1616.9178940173924</c:v>
                </c:pt>
                <c:pt idx="20">
                  <c:v>1423.1918104433914</c:v>
                </c:pt>
                <c:pt idx="21">
                  <c:v>1292.9045137047472</c:v>
                </c:pt>
                <c:pt idx="22">
                  <c:v>1519.2505819532232</c:v>
                </c:pt>
                <c:pt idx="23">
                  <c:v>1437.3550658721908</c:v>
                </c:pt>
                <c:pt idx="24">
                  <c:v>1781.7831820520539</c:v>
                </c:pt>
                <c:pt idx="25">
                  <c:v>1965.8179636174789</c:v>
                </c:pt>
                <c:pt idx="26">
                  <c:v>2107.5318207422183</c:v>
                </c:pt>
                <c:pt idx="27">
                  <c:v>2195.4081137155131</c:v>
                </c:pt>
                <c:pt idx="28">
                  <c:v>2252.1570647021754</c:v>
                </c:pt>
                <c:pt idx="29">
                  <c:v>2215.768193174375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8B4-49BC-BEB9-12162CA75AE6}"/>
            </c:ext>
          </c:extLst>
        </c:ser>
        <c:ser>
          <c:idx val="7"/>
          <c:order val="7"/>
          <c:tx>
            <c:strRef>
              <c:f>'NEW Summary 1990-2019 CO2'!$A$23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('NEW Summary 1990-2019 CO2'!$B$23:$AB$23,'NEW Summary 1990-2019 CO2'!$AC$23)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D8B4-49BC-BEB9-12162CA75AE6}"/>
            </c:ext>
          </c:extLst>
        </c:ser>
        <c:ser>
          <c:idx val="8"/>
          <c:order val="8"/>
          <c:tx>
            <c:strRef>
              <c:f>'NEW Summary 1990-2019 CO2'!$A$24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CO2'!$B$24:$AE$24</c:f>
              <c:numCache>
                <c:formatCode>0.00</c:formatCode>
                <c:ptCount val="30"/>
                <c:pt idx="0">
                  <c:v>1198.9399944037998</c:v>
                </c:pt>
                <c:pt idx="1">
                  <c:v>1194.4077297364577</c:v>
                </c:pt>
                <c:pt idx="2">
                  <c:v>1168.9517068408493</c:v>
                </c:pt>
                <c:pt idx="3">
                  <c:v>1267.5341566380346</c:v>
                </c:pt>
                <c:pt idx="4">
                  <c:v>1278.6789766673246</c:v>
                </c:pt>
                <c:pt idx="5">
                  <c:v>1648.8466040598496</c:v>
                </c:pt>
                <c:pt idx="6">
                  <c:v>1438.4147604229861</c:v>
                </c:pt>
                <c:pt idx="7">
                  <c:v>1382.8723307707157</c:v>
                </c:pt>
                <c:pt idx="8">
                  <c:v>1283.7647843129075</c:v>
                </c:pt>
                <c:pt idx="9">
                  <c:v>1395.4933742302219</c:v>
                </c:pt>
                <c:pt idx="10">
                  <c:v>1392.4830440321787</c:v>
                </c:pt>
                <c:pt idx="11">
                  <c:v>1414.6060902713609</c:v>
                </c:pt>
                <c:pt idx="12">
                  <c:v>1287.4433518726487</c:v>
                </c:pt>
                <c:pt idx="13">
                  <c:v>1444.0342663488727</c:v>
                </c:pt>
                <c:pt idx="14">
                  <c:v>1270.8219547802405</c:v>
                </c:pt>
                <c:pt idx="15">
                  <c:v>1332.8216767638457</c:v>
                </c:pt>
                <c:pt idx="16">
                  <c:v>1273.9354009012516</c:v>
                </c:pt>
                <c:pt idx="17">
                  <c:v>1331.6204599335015</c:v>
                </c:pt>
                <c:pt idx="18">
                  <c:v>1280.5448131267563</c:v>
                </c:pt>
                <c:pt idx="19">
                  <c:v>1212.2065337835534</c:v>
                </c:pt>
                <c:pt idx="20">
                  <c:v>1282.5328181477573</c:v>
                </c:pt>
                <c:pt idx="21">
                  <c:v>1145.8269252156883</c:v>
                </c:pt>
                <c:pt idx="22">
                  <c:v>966.57532231969185</c:v>
                </c:pt>
                <c:pt idx="23">
                  <c:v>1178.8340251763614</c:v>
                </c:pt>
                <c:pt idx="24">
                  <c:v>1001.9833347796048</c:v>
                </c:pt>
                <c:pt idx="25">
                  <c:v>995.22248899946635</c:v>
                </c:pt>
                <c:pt idx="26">
                  <c:v>1060.5317720631199</c:v>
                </c:pt>
                <c:pt idx="27">
                  <c:v>993.20604903171136</c:v>
                </c:pt>
                <c:pt idx="28">
                  <c:v>1171.9378529994917</c:v>
                </c:pt>
                <c:pt idx="29">
                  <c:v>1046.7676782445983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8B4-49BC-BEB9-12162CA75AE6}"/>
            </c:ext>
          </c:extLst>
        </c:ser>
        <c:ser>
          <c:idx val="9"/>
          <c:order val="9"/>
          <c:tx>
            <c:strRef>
              <c:f>'NEW Summary 1990-2019 CO2'!$A$32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CO2'!$B$32:$AE$32</c:f>
              <c:numCache>
                <c:formatCode>0.00</c:formatCode>
                <c:ptCount val="30"/>
                <c:pt idx="0">
                  <c:v>95.586393100615695</c:v>
                </c:pt>
                <c:pt idx="1">
                  <c:v>95.701568661959485</c:v>
                </c:pt>
                <c:pt idx="2">
                  <c:v>96.409777034925</c:v>
                </c:pt>
                <c:pt idx="3">
                  <c:v>97.146005771354794</c:v>
                </c:pt>
                <c:pt idx="4">
                  <c:v>97.743558859034948</c:v>
                </c:pt>
                <c:pt idx="5">
                  <c:v>98.1600335732833</c:v>
                </c:pt>
                <c:pt idx="6">
                  <c:v>98.185391741055099</c:v>
                </c:pt>
                <c:pt idx="7">
                  <c:v>82.529457412034816</c:v>
                </c:pt>
                <c:pt idx="8">
                  <c:v>64.743899658318327</c:v>
                </c:pt>
                <c:pt idx="9">
                  <c:v>71.990219596908574</c:v>
                </c:pt>
                <c:pt idx="10">
                  <c:v>76.747551833598067</c:v>
                </c:pt>
                <c:pt idx="11">
                  <c:v>85.297958777457879</c:v>
                </c:pt>
                <c:pt idx="12">
                  <c:v>108.25982963815787</c:v>
                </c:pt>
                <c:pt idx="13">
                  <c:v>153.17601138730458</c:v>
                </c:pt>
                <c:pt idx="14">
                  <c:v>143.63979548265843</c:v>
                </c:pt>
                <c:pt idx="15">
                  <c:v>128.49588098665768</c:v>
                </c:pt>
                <c:pt idx="16">
                  <c:v>126.03620618235634</c:v>
                </c:pt>
                <c:pt idx="17">
                  <c:v>83.070144766725235</c:v>
                </c:pt>
                <c:pt idx="18">
                  <c:v>68.010329379495545</c:v>
                </c:pt>
                <c:pt idx="19">
                  <c:v>69.481061204742431</c:v>
                </c:pt>
                <c:pt idx="20">
                  <c:v>61.015934692261041</c:v>
                </c:pt>
                <c:pt idx="21">
                  <c:v>43.824279636887987</c:v>
                </c:pt>
                <c:pt idx="22">
                  <c:v>47.595212196436158</c:v>
                </c:pt>
                <c:pt idx="23">
                  <c:v>44.555258364823317</c:v>
                </c:pt>
                <c:pt idx="24">
                  <c:v>41.12491951987716</c:v>
                </c:pt>
                <c:pt idx="25">
                  <c:v>41.849098806649948</c:v>
                </c:pt>
                <c:pt idx="26">
                  <c:v>24.650008230852372</c:v>
                </c:pt>
                <c:pt idx="27">
                  <c:v>27.037659067065395</c:v>
                </c:pt>
                <c:pt idx="28">
                  <c:v>23.49070589395857</c:v>
                </c:pt>
                <c:pt idx="29">
                  <c:v>31.967051867291904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8B4-49BC-BEB9-12162CA75A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2A-47E4-9273-5701A772A980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2A-47E4-9273-5701A772A980}"/>
                </c:ext>
              </c:extLst>
            </c:dLbl>
            <c:dLbl>
              <c:idx val="2"/>
              <c:layout>
                <c:manualLayout>
                  <c:x val="0.13070500049404235"/>
                  <c:y val="-2.115937588570382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2A-47E4-9273-5701A772A980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62A-47E4-9273-5701A772A980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62A-47E4-9273-5701A772A980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62A-47E4-9273-5701A772A980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62A-47E4-9273-5701A772A980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62A-47E4-9273-5701A772A980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62A-47E4-9273-5701A772A980}"/>
                </c:ext>
              </c:extLst>
            </c:dLbl>
            <c:dLbl>
              <c:idx val="9"/>
              <c:layout>
                <c:manualLayout>
                  <c:x val="0.12967888074396575"/>
                  <c:y val="2.25396976189450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62A-47E4-9273-5701A772A98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CO2'!$A$2,'NEW Summary 1990-2019 CO2'!$A$7,'NEW Summary 1990-2019 CO2'!$A$8,'NEW Summary 1990-2019 CO2'!$A$9,'NEW Summary 1990-2019 CO2'!$A$10,'NEW Summary 1990-2019 CO2'!$A$11,'NEW Summary 1990-2019 CO2'!$A$17,'NEW Summary 1990-2019 CO2'!$A$23,'NEW Summary 1990-2019 CO2'!$A$24,'NEW Summary 1990-2019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CO2'!$AE$2,'NEW Summary 1990-2019 CO2'!$AE$7,'NEW Summary 1990-2019 CO2'!$AE$8,'NEW Summary 1990-2019 CO2'!$AE$9,'NEW Summary 1990-2019 CO2'!$AE$10,'NEW Summary 1990-2019 CO2'!$AE$11,'NEW Summary 1990-2019 CO2'!$AE$17,'NEW Summary 1990-2019 CO2'!$AE$23,'NEW Summary 1990-2019 CO2'!$AE$24,'NEW Summary 1990-2019 CO2'!$AE$32)</c:f>
              <c:numCache>
                <c:formatCode>0.00</c:formatCode>
                <c:ptCount val="10"/>
                <c:pt idx="0">
                  <c:v>9218.2414903615881</c:v>
                </c:pt>
                <c:pt idx="1">
                  <c:v>6374.3437160374278</c:v>
                </c:pt>
                <c:pt idx="2">
                  <c:v>4567.7695052441386</c:v>
                </c:pt>
                <c:pt idx="3">
                  <c:v>886.89836837789949</c:v>
                </c:pt>
                <c:pt idx="4">
                  <c:v>880.01361075096429</c:v>
                </c:pt>
                <c:pt idx="5">
                  <c:v>12045.94360404263</c:v>
                </c:pt>
                <c:pt idx="6">
                  <c:v>2215.768193174375</c:v>
                </c:pt>
                <c:pt idx="8">
                  <c:v>1046.7676782445983</c:v>
                </c:pt>
                <c:pt idx="9">
                  <c:v>31.967051867291904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62A-47E4-9273-5701A772A9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2.0004063592653127E-2"/>
                  <c:y val="-3.138899969748069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7.3746490972008791E-2"/>
                  <c:y val="-6.055565262754514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2.8863366519563952E-2"/>
                  <c:y val="-5.858327398437498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CO2'!$A$2,'NEW Summary 1990-2019 CO2'!$A$7,'NEW Summary 1990-2019 CO2'!$A$8,'NEW Summary 1990-2019 CO2'!$A$9,'NEW Summary 1990-2019 CO2'!$A$10,'NEW Summary 1990-2019 CO2'!$A$11,'NEW Summary 1990-2019 CO2'!$A$17,'NEW Summary 1990-2019 CO2'!$A$23,'NEW Summary 1990-2019 CO2'!$A$24,'NEW Summary 1990-2019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CO2'!$B$2,'NEW Summary 1990-2019 CO2'!$B$7,'NEW Summary 1990-2019 CO2'!$B$8,'NEW Summary 1990-2019 CO2'!$B$9,'NEW Summary 1990-2019 CO2'!$B$10,'NEW Summary 1990-2019 CO2'!$B$11,'NEW Summary 1990-2019 CO2'!$B$17,'NEW Summary 1990-2019 CO2'!$B$23,'NEW Summary 1990-2019 CO2'!$B$24,'NEW Summary 1990-2019 CO2'!$B$32)</c:f>
              <c:numCache>
                <c:formatCode>0.00</c:formatCode>
                <c:ptCount val="10"/>
                <c:pt idx="0">
                  <c:v>11145.01140662338</c:v>
                </c:pt>
                <c:pt idx="1">
                  <c:v>7049.5044891369562</c:v>
                </c:pt>
                <c:pt idx="2">
                  <c:v>4078.2372777494315</c:v>
                </c:pt>
                <c:pt idx="3">
                  <c:v>989.4468623311061</c:v>
                </c:pt>
                <c:pt idx="4">
                  <c:v>1109.1545152725203</c:v>
                </c:pt>
                <c:pt idx="5">
                  <c:v>5029.8143615790523</c:v>
                </c:pt>
                <c:pt idx="6">
                  <c:v>2247.9083382448957</c:v>
                </c:pt>
                <c:pt idx="8">
                  <c:v>1198.9399944037998</c:v>
                </c:pt>
                <c:pt idx="9">
                  <c:v>95.586393100615695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CH4'!$A$2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CH4'!$B$2:$AE$2</c:f>
              <c:numCache>
                <c:formatCode>0.00</c:formatCode>
                <c:ptCount val="30"/>
                <c:pt idx="0">
                  <c:v>111.0392882930465</c:v>
                </c:pt>
                <c:pt idx="1">
                  <c:v>101.62958127568452</c:v>
                </c:pt>
                <c:pt idx="2">
                  <c:v>96.970282540224062</c:v>
                </c:pt>
                <c:pt idx="3">
                  <c:v>101.12829550941819</c:v>
                </c:pt>
                <c:pt idx="4">
                  <c:v>99.841636587642199</c:v>
                </c:pt>
                <c:pt idx="5">
                  <c:v>100.6938724108042</c:v>
                </c:pt>
                <c:pt idx="6">
                  <c:v>101.89331798402318</c:v>
                </c:pt>
                <c:pt idx="7">
                  <c:v>99.998381229364128</c:v>
                </c:pt>
                <c:pt idx="8">
                  <c:v>86.545602166977446</c:v>
                </c:pt>
                <c:pt idx="9">
                  <c:v>88.235922410164704</c:v>
                </c:pt>
                <c:pt idx="10">
                  <c:v>91.596899570377076</c:v>
                </c:pt>
                <c:pt idx="11">
                  <c:v>105.35135525886527</c:v>
                </c:pt>
                <c:pt idx="12">
                  <c:v>82.317421672017403</c:v>
                </c:pt>
                <c:pt idx="13">
                  <c:v>749.1702406271761</c:v>
                </c:pt>
                <c:pt idx="14">
                  <c:v>88.645763517628325</c:v>
                </c:pt>
                <c:pt idx="15">
                  <c:v>80.108822736917915</c:v>
                </c:pt>
                <c:pt idx="16">
                  <c:v>91.10837282811265</c:v>
                </c:pt>
                <c:pt idx="17">
                  <c:v>99.566403814598743</c:v>
                </c:pt>
                <c:pt idx="18">
                  <c:v>92.284551418114646</c:v>
                </c:pt>
                <c:pt idx="19">
                  <c:v>87.430436196524866</c:v>
                </c:pt>
                <c:pt idx="20">
                  <c:v>93.842886699085724</c:v>
                </c:pt>
                <c:pt idx="21">
                  <c:v>85.387503157217608</c:v>
                </c:pt>
                <c:pt idx="22">
                  <c:v>84.97418833383189</c:v>
                </c:pt>
                <c:pt idx="23">
                  <c:v>82.808070073163719</c:v>
                </c:pt>
                <c:pt idx="24">
                  <c:v>78.627846994746733</c:v>
                </c:pt>
                <c:pt idx="25">
                  <c:v>78.897569210894261</c:v>
                </c:pt>
                <c:pt idx="26">
                  <c:v>79.627281718853993</c:v>
                </c:pt>
                <c:pt idx="27">
                  <c:v>83.341291677270547</c:v>
                </c:pt>
                <c:pt idx="28">
                  <c:v>91.430936502599693</c:v>
                </c:pt>
                <c:pt idx="29">
                  <c:v>87.769772016811473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86-4FBA-A089-99D6F99504C0}"/>
            </c:ext>
          </c:extLst>
        </c:ser>
        <c:ser>
          <c:idx val="1"/>
          <c:order val="1"/>
          <c:tx>
            <c:strRef>
              <c:f>'NEW Summary 1990-2019 CH4'!$A$7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CH4'!$B$7:$AE$7</c:f>
              <c:numCache>
                <c:formatCode>0.00</c:formatCode>
                <c:ptCount val="30"/>
                <c:pt idx="0">
                  <c:v>442.55493569759102</c:v>
                </c:pt>
                <c:pt idx="1">
                  <c:v>432.41219698342297</c:v>
                </c:pt>
                <c:pt idx="2">
                  <c:v>367.41775899603704</c:v>
                </c:pt>
                <c:pt idx="3">
                  <c:v>357.69005380602715</c:v>
                </c:pt>
                <c:pt idx="4">
                  <c:v>315.48187168010026</c:v>
                </c:pt>
                <c:pt idx="5">
                  <c:v>285.07305136717827</c:v>
                </c:pt>
                <c:pt idx="6">
                  <c:v>285.24648112797786</c:v>
                </c:pt>
                <c:pt idx="7">
                  <c:v>250.18847372681208</c:v>
                </c:pt>
                <c:pt idx="8">
                  <c:v>265.37795473084975</c:v>
                </c:pt>
                <c:pt idx="9">
                  <c:v>203.20732913904629</c:v>
                </c:pt>
                <c:pt idx="10">
                  <c:v>202.76091151665869</c:v>
                </c:pt>
                <c:pt idx="11">
                  <c:v>193.43297917033902</c:v>
                </c:pt>
                <c:pt idx="12">
                  <c:v>190.78662169486182</c:v>
                </c:pt>
                <c:pt idx="13">
                  <c:v>181.06465394531682</c:v>
                </c:pt>
                <c:pt idx="14">
                  <c:v>177.95522649777979</c:v>
                </c:pt>
                <c:pt idx="15">
                  <c:v>186.16648324758927</c:v>
                </c:pt>
                <c:pt idx="16">
                  <c:v>180.98746456834073</c:v>
                </c:pt>
                <c:pt idx="17">
                  <c:v>175.64817915332702</c:v>
                </c:pt>
                <c:pt idx="18">
                  <c:v>186.26696351357268</c:v>
                </c:pt>
                <c:pt idx="19">
                  <c:v>196.49850434125577</c:v>
                </c:pt>
                <c:pt idx="20">
                  <c:v>187.96493774141408</c:v>
                </c:pt>
                <c:pt idx="21">
                  <c:v>171.8632058533608</c:v>
                </c:pt>
                <c:pt idx="22">
                  <c:v>169.63075017215218</c:v>
                </c:pt>
                <c:pt idx="23">
                  <c:v>181.67539333117134</c:v>
                </c:pt>
                <c:pt idx="24">
                  <c:v>161.37964851828445</c:v>
                </c:pt>
                <c:pt idx="25">
                  <c:v>162.48243732940685</c:v>
                </c:pt>
                <c:pt idx="26">
                  <c:v>151.7437483719084</c:v>
                </c:pt>
                <c:pt idx="27">
                  <c:v>148.51469360390846</c:v>
                </c:pt>
                <c:pt idx="28">
                  <c:v>164.06299834055974</c:v>
                </c:pt>
                <c:pt idx="29">
                  <c:v>135.93784312289955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86-4FBA-A089-99D6F99504C0}"/>
            </c:ext>
          </c:extLst>
        </c:ser>
        <c:ser>
          <c:idx val="2"/>
          <c:order val="2"/>
          <c:tx>
            <c:strRef>
              <c:f>'NEW Summary 1990-2019 CH4'!$A$8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CH4'!$B$8:$AE$8</c:f>
              <c:numCache>
                <c:formatCode>0.00</c:formatCode>
                <c:ptCount val="30"/>
                <c:pt idx="0">
                  <c:v>6.8055827996377163</c:v>
                </c:pt>
                <c:pt idx="1">
                  <c:v>6.8557597306389786</c:v>
                </c:pt>
                <c:pt idx="2">
                  <c:v>5.754526792909104</c:v>
                </c:pt>
                <c:pt idx="3">
                  <c:v>6.0718800992850781</c:v>
                </c:pt>
                <c:pt idx="4">
                  <c:v>5.8750972144996085</c:v>
                </c:pt>
                <c:pt idx="5">
                  <c:v>6.0117367698943216</c:v>
                </c:pt>
                <c:pt idx="6">
                  <c:v>6.4869828275268659</c:v>
                </c:pt>
                <c:pt idx="7">
                  <c:v>6.5669741081359367</c:v>
                </c:pt>
                <c:pt idx="8">
                  <c:v>7.0394209136420498</c:v>
                </c:pt>
                <c:pt idx="9">
                  <c:v>7.0903533412247199</c:v>
                </c:pt>
                <c:pt idx="10">
                  <c:v>8.2847376266757511</c:v>
                </c:pt>
                <c:pt idx="11">
                  <c:v>8.7163658705393576</c:v>
                </c:pt>
                <c:pt idx="12">
                  <c:v>8.3754452658444389</c:v>
                </c:pt>
                <c:pt idx="13">
                  <c:v>8.6712344354873689</c:v>
                </c:pt>
                <c:pt idx="14">
                  <c:v>9.4736403449475137</c:v>
                </c:pt>
                <c:pt idx="15">
                  <c:v>10.867613950432222</c:v>
                </c:pt>
                <c:pt idx="16">
                  <c:v>10.350627918610494</c:v>
                </c:pt>
                <c:pt idx="17">
                  <c:v>10.019075881441907</c:v>
                </c:pt>
                <c:pt idx="18">
                  <c:v>9.2770526093773427</c:v>
                </c:pt>
                <c:pt idx="19">
                  <c:v>7.8512302603768305</c:v>
                </c:pt>
                <c:pt idx="20">
                  <c:v>8.2694055830305668</c:v>
                </c:pt>
                <c:pt idx="21">
                  <c:v>7.1986026373025949</c:v>
                </c:pt>
                <c:pt idx="22">
                  <c:v>6.6160613375584276</c:v>
                </c:pt>
                <c:pt idx="23">
                  <c:v>6.7876697632902312</c:v>
                </c:pt>
                <c:pt idx="24">
                  <c:v>7.9154362141720158</c:v>
                </c:pt>
                <c:pt idx="25">
                  <c:v>7.9482724064078027</c:v>
                </c:pt>
                <c:pt idx="26">
                  <c:v>7.7192317038384042</c:v>
                </c:pt>
                <c:pt idx="27">
                  <c:v>8.2471133118310576</c:v>
                </c:pt>
                <c:pt idx="28">
                  <c:v>8.5540107939697201</c:v>
                </c:pt>
                <c:pt idx="29">
                  <c:v>8.0211923877911921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86-4FBA-A089-99D6F99504C0}"/>
            </c:ext>
          </c:extLst>
        </c:ser>
        <c:ser>
          <c:idx val="3"/>
          <c:order val="3"/>
          <c:tx>
            <c:strRef>
              <c:f>'NEW Summary 1990-2019 CH4'!$A$9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CH4'!$B$9:$AE$9</c:f>
              <c:numCache>
                <c:formatCode>0.00</c:formatCode>
                <c:ptCount val="30"/>
                <c:pt idx="0">
                  <c:v>3.2237173158790275</c:v>
                </c:pt>
                <c:pt idx="1">
                  <c:v>3.2566084731203642</c:v>
                </c:pt>
                <c:pt idx="2">
                  <c:v>3.2093718463639411</c:v>
                </c:pt>
                <c:pt idx="3">
                  <c:v>3.1309288596440923</c:v>
                </c:pt>
                <c:pt idx="4">
                  <c:v>3.4069313204313509</c:v>
                </c:pt>
                <c:pt idx="5">
                  <c:v>3.3262854429860509</c:v>
                </c:pt>
                <c:pt idx="6">
                  <c:v>2.9526209562253807</c:v>
                </c:pt>
                <c:pt idx="7">
                  <c:v>2.9531607582981279</c:v>
                </c:pt>
                <c:pt idx="8">
                  <c:v>2.8647340671778849</c:v>
                </c:pt>
                <c:pt idx="9">
                  <c:v>2.9428799402767334</c:v>
                </c:pt>
                <c:pt idx="10">
                  <c:v>2.9461054942582825</c:v>
                </c:pt>
                <c:pt idx="11">
                  <c:v>2.8540494603183202</c:v>
                </c:pt>
                <c:pt idx="12">
                  <c:v>2.7133899274949975</c:v>
                </c:pt>
                <c:pt idx="13">
                  <c:v>2.8975018193246118</c:v>
                </c:pt>
                <c:pt idx="14">
                  <c:v>2.7276553573186835</c:v>
                </c:pt>
                <c:pt idx="15">
                  <c:v>2.8106937593050776</c:v>
                </c:pt>
                <c:pt idx="16">
                  <c:v>3.055860510303964</c:v>
                </c:pt>
                <c:pt idx="17">
                  <c:v>4.3408007949047409</c:v>
                </c:pt>
                <c:pt idx="18">
                  <c:v>6.0992011729138431</c:v>
                </c:pt>
                <c:pt idx="19">
                  <c:v>4.3757553622023257</c:v>
                </c:pt>
                <c:pt idx="20">
                  <c:v>3.327167802066981</c:v>
                </c:pt>
                <c:pt idx="21">
                  <c:v>3.8944910207266878</c:v>
                </c:pt>
                <c:pt idx="22">
                  <c:v>4.8329544566576219</c:v>
                </c:pt>
                <c:pt idx="23">
                  <c:v>5.6144151499227863</c:v>
                </c:pt>
                <c:pt idx="24">
                  <c:v>5.7061252906398767</c:v>
                </c:pt>
                <c:pt idx="25">
                  <c:v>4.0450653444458542</c:v>
                </c:pt>
                <c:pt idx="26">
                  <c:v>4.1287672748908752</c:v>
                </c:pt>
                <c:pt idx="27">
                  <c:v>4.2231820797696882</c:v>
                </c:pt>
                <c:pt idx="28">
                  <c:v>3.7564106606569529</c:v>
                </c:pt>
                <c:pt idx="29">
                  <c:v>3.4960124904249321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386-4FBA-A089-99D6F99504C0}"/>
            </c:ext>
          </c:extLst>
        </c:ser>
        <c:ser>
          <c:idx val="4"/>
          <c:order val="4"/>
          <c:tx>
            <c:strRef>
              <c:f>'NEW Summary 1990-2019 CH4'!$A$10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CH4'!$B$10:$AE$10</c:f>
              <c:numCache>
                <c:formatCode>0.00</c:formatCode>
                <c:ptCount val="30"/>
                <c:pt idx="0">
                  <c:v>3.4558045728528062</c:v>
                </c:pt>
                <c:pt idx="1">
                  <c:v>3.3730031514674672</c:v>
                </c:pt>
                <c:pt idx="2">
                  <c:v>3.1150667823705129</c:v>
                </c:pt>
                <c:pt idx="3">
                  <c:v>3.0098449901604112</c:v>
                </c:pt>
                <c:pt idx="4">
                  <c:v>3.056606479549254</c:v>
                </c:pt>
                <c:pt idx="5">
                  <c:v>2.8705661317861333</c:v>
                </c:pt>
                <c:pt idx="6">
                  <c:v>2.6852427784084876</c:v>
                </c:pt>
                <c:pt idx="7">
                  <c:v>2.5602024146653171</c:v>
                </c:pt>
                <c:pt idx="8">
                  <c:v>2.3970439653702145</c:v>
                </c:pt>
                <c:pt idx="9">
                  <c:v>2.5029111862307345</c:v>
                </c:pt>
                <c:pt idx="10">
                  <c:v>2.6035653560557477</c:v>
                </c:pt>
                <c:pt idx="11">
                  <c:v>2.5908598283788074</c:v>
                </c:pt>
                <c:pt idx="12">
                  <c:v>2.5191466027856153</c:v>
                </c:pt>
                <c:pt idx="13">
                  <c:v>2.4908895762858436</c:v>
                </c:pt>
                <c:pt idx="14">
                  <c:v>2.4014024178237037</c:v>
                </c:pt>
                <c:pt idx="15">
                  <c:v>2.4999568067811477</c:v>
                </c:pt>
                <c:pt idx="16">
                  <c:v>2.4933488816823774</c:v>
                </c:pt>
                <c:pt idx="17">
                  <c:v>2.4516379054153865</c:v>
                </c:pt>
                <c:pt idx="18">
                  <c:v>2.6015442528980905</c:v>
                </c:pt>
                <c:pt idx="19">
                  <c:v>4.4148456668008844</c:v>
                </c:pt>
                <c:pt idx="20">
                  <c:v>4.8785941553933263</c:v>
                </c:pt>
                <c:pt idx="21">
                  <c:v>4.7507399706035933</c:v>
                </c:pt>
                <c:pt idx="22">
                  <c:v>5.4901782667453398</c:v>
                </c:pt>
                <c:pt idx="23">
                  <c:v>6.7936524293657223</c:v>
                </c:pt>
                <c:pt idx="24">
                  <c:v>7.3230503416797044</c:v>
                </c:pt>
                <c:pt idx="25">
                  <c:v>5.7067604782818089</c:v>
                </c:pt>
                <c:pt idx="26">
                  <c:v>8.2291049911251903</c:v>
                </c:pt>
                <c:pt idx="27">
                  <c:v>6.7989917682351466</c:v>
                </c:pt>
                <c:pt idx="28">
                  <c:v>6.5374016709102367</c:v>
                </c:pt>
                <c:pt idx="29">
                  <c:v>5.6149145844107808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86-4FBA-A089-99D6F99504C0}"/>
            </c:ext>
          </c:extLst>
        </c:ser>
        <c:ser>
          <c:idx val="5"/>
          <c:order val="5"/>
          <c:tx>
            <c:strRef>
              <c:f>'NEW Summary 1990-2019 CH4'!$A$11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CH4'!$B$11:$AE$11</c:f>
              <c:numCache>
                <c:formatCode>0.00</c:formatCode>
                <c:ptCount val="30"/>
                <c:pt idx="0">
                  <c:v>48.762991939383625</c:v>
                </c:pt>
                <c:pt idx="1">
                  <c:v>50.230165964733636</c:v>
                </c:pt>
                <c:pt idx="2">
                  <c:v>51.240407854391158</c:v>
                </c:pt>
                <c:pt idx="3">
                  <c:v>48.354293222752062</c:v>
                </c:pt>
                <c:pt idx="4">
                  <c:v>47.080773669750258</c:v>
                </c:pt>
                <c:pt idx="5">
                  <c:v>46.562287002899851</c:v>
                </c:pt>
                <c:pt idx="6">
                  <c:v>46.290125625982199</c:v>
                </c:pt>
                <c:pt idx="7">
                  <c:v>43.643581953398638</c:v>
                </c:pt>
                <c:pt idx="8">
                  <c:v>45.373461917842945</c:v>
                </c:pt>
                <c:pt idx="9">
                  <c:v>44.472078109894483</c:v>
                </c:pt>
                <c:pt idx="10">
                  <c:v>41.626458549644141</c:v>
                </c:pt>
                <c:pt idx="11">
                  <c:v>41.075703927694072</c:v>
                </c:pt>
                <c:pt idx="12">
                  <c:v>38.019402257354407</c:v>
                </c:pt>
                <c:pt idx="13">
                  <c:v>36.213029697215298</c:v>
                </c:pt>
                <c:pt idx="14">
                  <c:v>35.44515924397917</c:v>
                </c:pt>
                <c:pt idx="15">
                  <c:v>35.739483997581701</c:v>
                </c:pt>
                <c:pt idx="16">
                  <c:v>33.989650037754643</c:v>
                </c:pt>
                <c:pt idx="17">
                  <c:v>32.323039293917361</c:v>
                </c:pt>
                <c:pt idx="18">
                  <c:v>29.526403918774843</c:v>
                </c:pt>
                <c:pt idx="19">
                  <c:v>25.850919455638611</c:v>
                </c:pt>
                <c:pt idx="20">
                  <c:v>22.585320729219891</c:v>
                </c:pt>
                <c:pt idx="21">
                  <c:v>20.737112278311251</c:v>
                </c:pt>
                <c:pt idx="22">
                  <c:v>18.473458392198555</c:v>
                </c:pt>
                <c:pt idx="23">
                  <c:v>17.324395733626019</c:v>
                </c:pt>
                <c:pt idx="24">
                  <c:v>16.373886777548783</c:v>
                </c:pt>
                <c:pt idx="25">
                  <c:v>15.197317772907807</c:v>
                </c:pt>
                <c:pt idx="26">
                  <c:v>13.84562260424117</c:v>
                </c:pt>
                <c:pt idx="27">
                  <c:v>11.84764712373523</c:v>
                </c:pt>
                <c:pt idx="28">
                  <c:v>10.549551786270404</c:v>
                </c:pt>
                <c:pt idx="29">
                  <c:v>9.6777701080163343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86-4FBA-A089-99D6F99504C0}"/>
            </c:ext>
          </c:extLst>
        </c:ser>
        <c:ser>
          <c:idx val="6"/>
          <c:order val="6"/>
          <c:tx>
            <c:strRef>
              <c:f>'NEW Summary 1990-2019 CH4'!$A$17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CH4'!$B$17:$AE$17</c:f>
              <c:numCache>
                <c:formatCode>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386-4FBA-A089-99D6F99504C0}"/>
            </c:ext>
          </c:extLst>
        </c:ser>
        <c:ser>
          <c:idx val="7"/>
          <c:order val="7"/>
          <c:tx>
            <c:strRef>
              <c:f>'NEW Summary 1990-2019 CH4'!$A$23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CH4'!$B$23:$AE$23</c:f>
              <c:numCache>
                <c:formatCode>0.00</c:formatCode>
                <c:ptCount val="30"/>
              </c:numCache>
            </c:numRef>
          </c:val>
          <c:extLst>
            <c:ext xmlns:c16="http://schemas.microsoft.com/office/drawing/2014/chart" uri="{C3380CC4-5D6E-409C-BE32-E72D297353CC}">
              <c16:uniqueId val="{00000007-0386-4FBA-A089-99D6F99504C0}"/>
            </c:ext>
          </c:extLst>
        </c:ser>
        <c:ser>
          <c:idx val="8"/>
          <c:order val="8"/>
          <c:tx>
            <c:strRef>
              <c:f>'NEW Summary 1990-2019 CH4'!$A$24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CH4'!$B$24:$AE$24</c:f>
              <c:numCache>
                <c:formatCode>0.00</c:formatCode>
                <c:ptCount val="30"/>
                <c:pt idx="0">
                  <c:v>11755.492494478323</c:v>
                </c:pt>
                <c:pt idx="1">
                  <c:v>11982.439596078628</c:v>
                </c:pt>
                <c:pt idx="2">
                  <c:v>12203.897339666853</c:v>
                </c:pt>
                <c:pt idx="3">
                  <c:v>12309.954343103371</c:v>
                </c:pt>
                <c:pt idx="4">
                  <c:v>12341.414632739159</c:v>
                </c:pt>
                <c:pt idx="5">
                  <c:v>12454.651439675967</c:v>
                </c:pt>
                <c:pt idx="6">
                  <c:v>12898.508514833395</c:v>
                </c:pt>
                <c:pt idx="7">
                  <c:v>13277.423480797957</c:v>
                </c:pt>
                <c:pt idx="8">
                  <c:v>13539.636566184943</c:v>
                </c:pt>
                <c:pt idx="9">
                  <c:v>13202.395081855961</c:v>
                </c:pt>
                <c:pt idx="10">
                  <c:v>12702.389119505957</c:v>
                </c:pt>
                <c:pt idx="11">
                  <c:v>12731.738665786504</c:v>
                </c:pt>
                <c:pt idx="12">
                  <c:v>12683.266177486001</c:v>
                </c:pt>
                <c:pt idx="13">
                  <c:v>12711.475735459033</c:v>
                </c:pt>
                <c:pt idx="14">
                  <c:v>12635.846277594823</c:v>
                </c:pt>
                <c:pt idx="15">
                  <c:v>12632.3279213034</c:v>
                </c:pt>
                <c:pt idx="16">
                  <c:v>12727.721435732343</c:v>
                </c:pt>
                <c:pt idx="17">
                  <c:v>12326.39916550015</c:v>
                </c:pt>
                <c:pt idx="18">
                  <c:v>12338.171028504763</c:v>
                </c:pt>
                <c:pt idx="19">
                  <c:v>12150.372128738192</c:v>
                </c:pt>
                <c:pt idx="20">
                  <c:v>11898.362040212916</c:v>
                </c:pt>
                <c:pt idx="21">
                  <c:v>11766.240701690273</c:v>
                </c:pt>
                <c:pt idx="22">
                  <c:v>12485.109833466406</c:v>
                </c:pt>
                <c:pt idx="23">
                  <c:v>12598.535609239732</c:v>
                </c:pt>
                <c:pt idx="24">
                  <c:v>12505.282906939601</c:v>
                </c:pt>
                <c:pt idx="25">
                  <c:v>12960.580951941052</c:v>
                </c:pt>
                <c:pt idx="26">
                  <c:v>13331.204885868938</c:v>
                </c:pt>
                <c:pt idx="27">
                  <c:v>13765.98232504071</c:v>
                </c:pt>
                <c:pt idx="28">
                  <c:v>14083.99792070154</c:v>
                </c:pt>
                <c:pt idx="29">
                  <c:v>13724.521995660725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386-4FBA-A089-99D6F99504C0}"/>
            </c:ext>
          </c:extLst>
        </c:ser>
        <c:ser>
          <c:idx val="9"/>
          <c:order val="9"/>
          <c:tx>
            <c:strRef>
              <c:f>'NEW Summary 1990-2019 CH4'!$A$32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CH4'!$B$32:$AE$32</c:f>
              <c:numCache>
                <c:formatCode>0.00</c:formatCode>
                <c:ptCount val="30"/>
                <c:pt idx="0">
                  <c:v>1380.2262078972735</c:v>
                </c:pt>
                <c:pt idx="1">
                  <c:v>1461.0991277437502</c:v>
                </c:pt>
                <c:pt idx="2">
                  <c:v>1524.5147015608809</c:v>
                </c:pt>
                <c:pt idx="3">
                  <c:v>1574.0676366392872</c:v>
                </c:pt>
                <c:pt idx="4">
                  <c:v>1619.7977249015548</c:v>
                </c:pt>
                <c:pt idx="5">
                  <c:v>1656.7359747538308</c:v>
                </c:pt>
                <c:pt idx="6">
                  <c:v>1535.5133658952302</c:v>
                </c:pt>
                <c:pt idx="7">
                  <c:v>1274.0069329790904</c:v>
                </c:pt>
                <c:pt idx="8">
                  <c:v>1332.0381309105201</c:v>
                </c:pt>
                <c:pt idx="9">
                  <c:v>1326.8537844210787</c:v>
                </c:pt>
                <c:pt idx="10">
                  <c:v>1332.3414424980945</c:v>
                </c:pt>
                <c:pt idx="11">
                  <c:v>1431.91480055291</c:v>
                </c:pt>
                <c:pt idx="12">
                  <c:v>1510.8255868964511</c:v>
                </c:pt>
                <c:pt idx="13">
                  <c:v>1518.1297088364702</c:v>
                </c:pt>
                <c:pt idx="14">
                  <c:v>1247.675119423815</c:v>
                </c:pt>
                <c:pt idx="15">
                  <c:v>1066.689327339601</c:v>
                </c:pt>
                <c:pt idx="16">
                  <c:v>1104.0517393076957</c:v>
                </c:pt>
                <c:pt idx="17">
                  <c:v>667.55809746601813</c:v>
                </c:pt>
                <c:pt idx="18">
                  <c:v>524.62052985880064</c:v>
                </c:pt>
                <c:pt idx="19">
                  <c:v>348.89047236191197</c:v>
                </c:pt>
                <c:pt idx="20">
                  <c:v>341.56250625372235</c:v>
                </c:pt>
                <c:pt idx="21">
                  <c:v>445.61983739378917</c:v>
                </c:pt>
                <c:pt idx="22">
                  <c:v>366.73576401757498</c:v>
                </c:pt>
                <c:pt idx="23">
                  <c:v>524.85434421717775</c:v>
                </c:pt>
                <c:pt idx="24">
                  <c:v>711.81268626432427</c:v>
                </c:pt>
                <c:pt idx="25">
                  <c:v>791.27584775441812</c:v>
                </c:pt>
                <c:pt idx="26">
                  <c:v>811.71725615942023</c:v>
                </c:pt>
                <c:pt idx="27">
                  <c:v>783.99215014912454</c:v>
                </c:pt>
                <c:pt idx="28">
                  <c:v>758.87925268817139</c:v>
                </c:pt>
                <c:pt idx="29">
                  <c:v>741.17744449249392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386-4FBA-A089-99D6F9950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694-4D0D-AA0D-64B7E82F41C1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694-4D0D-AA0D-64B7E82F41C1}"/>
                </c:ext>
              </c:extLst>
            </c:dLbl>
            <c:dLbl>
              <c:idx val="2"/>
              <c:layout>
                <c:manualLayout>
                  <c:x val="0.24661615445431198"/>
                  <c:y val="0.1205024333360910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94-4D0D-AA0D-64B7E82F41C1}"/>
                </c:ext>
              </c:extLst>
            </c:dLbl>
            <c:dLbl>
              <c:idx val="3"/>
              <c:layout>
                <c:manualLayout>
                  <c:x val="0.30447616145772394"/>
                  <c:y val="0.33271762008374411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694-4D0D-AA0D-64B7E82F41C1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694-4D0D-AA0D-64B7E82F41C1}"/>
                </c:ext>
              </c:extLst>
            </c:dLbl>
            <c:dLbl>
              <c:idx val="5"/>
              <c:layout>
                <c:manualLayout>
                  <c:x val="0.16358479330770376"/>
                  <c:y val="6.3899805251325187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694-4D0D-AA0D-64B7E82F41C1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694-4D0D-AA0D-64B7E82F41C1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694-4D0D-AA0D-64B7E82F41C1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694-4D0D-AA0D-64B7E82F41C1}"/>
                </c:ext>
              </c:extLst>
            </c:dLbl>
            <c:dLbl>
              <c:idx val="9"/>
              <c:layout>
                <c:manualLayout>
                  <c:x val="-0.14886853278243131"/>
                  <c:y val="4.717221212286121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694-4D0D-AA0D-64B7E82F41C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CH4'!$A$2,'NEW Summary 1990-2019 CH4'!$A$7,'NEW Summary 1990-2019 CH4'!$A$8,'NEW Summary 1990-2019 CH4'!$A$9,'NEW Summary 1990-2019 CH4'!$A$10,'NEW Summary 1990-2019 CH4'!$A$11,'NEW Summary 1990-2019 CH4'!$A$17,'NEW Summary 1990-2019 CH4'!$A$23,'NEW Summary 1990-2019 CH4'!$A$24,'NEW Summary 1990-2019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CH4'!$AE$2,'NEW Summary 1990-2019 CH4'!$AE$7,'NEW Summary 1990-2019 CH4'!$AE$8,'NEW Summary 1990-2019 CH4'!$AE$9,'NEW Summary 1990-2019 CH4'!$AE$10,'NEW Summary 1990-2019 CH4'!$AE$11,'NEW Summary 1990-2019 CH4'!$AE$17,'NEW Summary 1990-2019 CH4'!$AE$23,'NEW Summary 1990-2019 CH4'!$AE$24,'NEW Summary 1990-2019 CH4'!$AE$32)</c:f>
              <c:numCache>
                <c:formatCode>0.00</c:formatCode>
                <c:ptCount val="10"/>
                <c:pt idx="0">
                  <c:v>87.769772016811473</c:v>
                </c:pt>
                <c:pt idx="1">
                  <c:v>135.93784312289955</c:v>
                </c:pt>
                <c:pt idx="2">
                  <c:v>8.0211923877911921</c:v>
                </c:pt>
                <c:pt idx="3">
                  <c:v>3.4960124904249321</c:v>
                </c:pt>
                <c:pt idx="4">
                  <c:v>5.6149145844107808</c:v>
                </c:pt>
                <c:pt idx="5">
                  <c:v>9.6777701080163343</c:v>
                </c:pt>
                <c:pt idx="6">
                  <c:v>0</c:v>
                </c:pt>
                <c:pt idx="8">
                  <c:v>13724.521995660725</c:v>
                </c:pt>
                <c:pt idx="9">
                  <c:v>741.17744449249392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694-4D0D-AA0D-64B7E82F41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61483491552E-2"/>
                  <c:y val="3.2083993278955217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0.14364495612289674"/>
                  <c:y val="1.445828413667338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26344402583968773"/>
                  <c:y val="0.2093458190413798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24662408760391444"/>
                  <c:y val="0.3667793696014171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0.25401687633250564"/>
                  <c:y val="0.4582409644947292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11704130658022509"/>
                  <c:y val="8.195052845101517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0.22638493422914102"/>
                  <c:y val="0.2786870885200780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0.11049720994211532"/>
                  <c:y val="-2.2695378834297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CH4'!$A$2,'NEW Summary 1990-2019 CH4'!$A$7,'NEW Summary 1990-2019 CH4'!$A$8,'NEW Summary 1990-2019 CH4'!$A$9,'NEW Summary 1990-2019 CH4'!$A$10,'NEW Summary 1990-2019 CH4'!$A$11,'NEW Summary 1990-2019 CH4'!$A$17,'NEW Summary 1990-2019 CH4'!$A$23,'NEW Summary 1990-2019 CH4'!$A$24,'NEW Summary 1990-2019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CH4'!$B$2,'NEW Summary 1990-2019 CH4'!$B$7,'NEW Summary 1990-2019 CH4'!$B$8,'NEW Summary 1990-2019 CH4'!$B$9,'NEW Summary 1990-2019 CH4'!$B$10,'NEW Summary 1990-2019 CH4'!$B$11,'NEW Summary 1990-2019 CH4'!$B$17,'NEW Summary 1990-2019 CH4'!$B$23,'NEW Summary 1990-2019 CH4'!$B$24,'NEW Summary 1990-2019 CH4'!$B$32)</c:f>
              <c:numCache>
                <c:formatCode>0.00</c:formatCode>
                <c:ptCount val="10"/>
                <c:pt idx="0">
                  <c:v>111.0392882930465</c:v>
                </c:pt>
                <c:pt idx="1">
                  <c:v>442.55493569759102</c:v>
                </c:pt>
                <c:pt idx="2">
                  <c:v>6.8055827996377163</c:v>
                </c:pt>
                <c:pt idx="3">
                  <c:v>3.2237173158790275</c:v>
                </c:pt>
                <c:pt idx="4">
                  <c:v>3.4558045728528062</c:v>
                </c:pt>
                <c:pt idx="5">
                  <c:v>48.762991939383625</c:v>
                </c:pt>
                <c:pt idx="6">
                  <c:v>0</c:v>
                </c:pt>
                <c:pt idx="8">
                  <c:v>11755.492494478323</c:v>
                </c:pt>
                <c:pt idx="9">
                  <c:v>1380.2262078972735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N2O'!$A$2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N2O'!$B$2:$AE$2</c:f>
              <c:numCache>
                <c:formatCode>0.00</c:formatCode>
                <c:ptCount val="30"/>
                <c:pt idx="0">
                  <c:v>71.495846513999325</c:v>
                </c:pt>
                <c:pt idx="1">
                  <c:v>73.156847206211893</c:v>
                </c:pt>
                <c:pt idx="2">
                  <c:v>75.259274418477403</c:v>
                </c:pt>
                <c:pt idx="3">
                  <c:v>71.99796817856803</c:v>
                </c:pt>
                <c:pt idx="4">
                  <c:v>73.39756896278648</c:v>
                </c:pt>
                <c:pt idx="5">
                  <c:v>74.376799386855126</c:v>
                </c:pt>
                <c:pt idx="6">
                  <c:v>77.831366539011981</c:v>
                </c:pt>
                <c:pt idx="7">
                  <c:v>77.701119636140888</c:v>
                </c:pt>
                <c:pt idx="8">
                  <c:v>75.177669208058376</c:v>
                </c:pt>
                <c:pt idx="9">
                  <c:v>77.014970377795336</c:v>
                </c:pt>
                <c:pt idx="10">
                  <c:v>76.966808263145694</c:v>
                </c:pt>
                <c:pt idx="11">
                  <c:v>83.778343559172555</c:v>
                </c:pt>
                <c:pt idx="12">
                  <c:v>94.326007352007309</c:v>
                </c:pt>
                <c:pt idx="13">
                  <c:v>104.51715098794709</c:v>
                </c:pt>
                <c:pt idx="14">
                  <c:v>91.532415252779501</c:v>
                </c:pt>
                <c:pt idx="15">
                  <c:v>100.27242855664066</c:v>
                </c:pt>
                <c:pt idx="16">
                  <c:v>108.73003268039686</c:v>
                </c:pt>
                <c:pt idx="17">
                  <c:v>115.10787666867617</c:v>
                </c:pt>
                <c:pt idx="18">
                  <c:v>144.08480382002833</c:v>
                </c:pt>
                <c:pt idx="19">
                  <c:v>138.4596919928137</c:v>
                </c:pt>
                <c:pt idx="20">
                  <c:v>144.0011954313554</c:v>
                </c:pt>
                <c:pt idx="21">
                  <c:v>131.45313652959121</c:v>
                </c:pt>
                <c:pt idx="22">
                  <c:v>134.2406546249407</c:v>
                </c:pt>
                <c:pt idx="23">
                  <c:v>124.30354890197309</c:v>
                </c:pt>
                <c:pt idx="24">
                  <c:v>124.24992462910291</c:v>
                </c:pt>
                <c:pt idx="25">
                  <c:v>122.12796758898034</c:v>
                </c:pt>
                <c:pt idx="26">
                  <c:v>139.50098663575582</c:v>
                </c:pt>
                <c:pt idx="27">
                  <c:v>140.37959952290106</c:v>
                </c:pt>
                <c:pt idx="28">
                  <c:v>141.89865716231233</c:v>
                </c:pt>
                <c:pt idx="29">
                  <c:v>139.17696492909994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1990-2019 N2O'!$A$7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N2O'!$B$7:$AE$7</c:f>
              <c:numCache>
                <c:formatCode>0.00</c:formatCode>
                <c:ptCount val="30"/>
                <c:pt idx="0">
                  <c:v>29.232530441718556</c:v>
                </c:pt>
                <c:pt idx="1">
                  <c:v>28.959692665659944</c:v>
                </c:pt>
                <c:pt idx="2">
                  <c:v>24.869889941557336</c:v>
                </c:pt>
                <c:pt idx="3">
                  <c:v>24.577861153466809</c:v>
                </c:pt>
                <c:pt idx="4">
                  <c:v>23.076570642286875</c:v>
                </c:pt>
                <c:pt idx="5">
                  <c:v>21.725987537306779</c:v>
                </c:pt>
                <c:pt idx="6">
                  <c:v>22.462627268040141</c:v>
                </c:pt>
                <c:pt idx="7">
                  <c:v>20.899010941069672</c:v>
                </c:pt>
                <c:pt idx="8">
                  <c:v>22.430840336203516</c:v>
                </c:pt>
                <c:pt idx="9">
                  <c:v>19.937930169001525</c:v>
                </c:pt>
                <c:pt idx="10">
                  <c:v>19.902307400902664</c:v>
                </c:pt>
                <c:pt idx="11">
                  <c:v>20.201780269961827</c:v>
                </c:pt>
                <c:pt idx="12">
                  <c:v>20.226760718973768</c:v>
                </c:pt>
                <c:pt idx="13">
                  <c:v>20.219885112854346</c:v>
                </c:pt>
                <c:pt idx="14">
                  <c:v>20.25450004402563</c:v>
                </c:pt>
                <c:pt idx="15">
                  <c:v>21.442798266024273</c:v>
                </c:pt>
                <c:pt idx="16">
                  <c:v>20.932625736345333</c:v>
                </c:pt>
                <c:pt idx="17">
                  <c:v>20.833921750211918</c:v>
                </c:pt>
                <c:pt idx="18">
                  <c:v>22.541069279276069</c:v>
                </c:pt>
                <c:pt idx="19">
                  <c:v>23.010850787231348</c:v>
                </c:pt>
                <c:pt idx="20">
                  <c:v>23.001560802229186</c:v>
                </c:pt>
                <c:pt idx="21">
                  <c:v>20.266439075633077</c:v>
                </c:pt>
                <c:pt idx="22">
                  <c:v>19.190470602728247</c:v>
                </c:pt>
                <c:pt idx="23">
                  <c:v>19.226038548182039</c:v>
                </c:pt>
                <c:pt idx="24">
                  <c:v>16.968635888932027</c:v>
                </c:pt>
                <c:pt idx="25">
                  <c:v>17.984067220874095</c:v>
                </c:pt>
                <c:pt idx="26">
                  <c:v>17.666353594897291</c:v>
                </c:pt>
                <c:pt idx="27">
                  <c:v>17.312968863703837</c:v>
                </c:pt>
                <c:pt idx="28">
                  <c:v>19.001014461999631</c:v>
                </c:pt>
                <c:pt idx="29">
                  <c:v>16.898525903177585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1990-2019 N2O'!$A$8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N2O'!$B$8:$AE$8</c:f>
              <c:numCache>
                <c:formatCode>0.00</c:formatCode>
                <c:ptCount val="30"/>
                <c:pt idx="0">
                  <c:v>12.781796646100695</c:v>
                </c:pt>
                <c:pt idx="1">
                  <c:v>12.868467936004013</c:v>
                </c:pt>
                <c:pt idx="2">
                  <c:v>11.059887267130572</c:v>
                </c:pt>
                <c:pt idx="3">
                  <c:v>11.606946647521806</c:v>
                </c:pt>
                <c:pt idx="4">
                  <c:v>11.620945354596962</c:v>
                </c:pt>
                <c:pt idx="5">
                  <c:v>11.812247144114725</c:v>
                </c:pt>
                <c:pt idx="6">
                  <c:v>12.427227396249846</c:v>
                </c:pt>
                <c:pt idx="7">
                  <c:v>12.784811838626087</c:v>
                </c:pt>
                <c:pt idx="8">
                  <c:v>13.446843605410759</c:v>
                </c:pt>
                <c:pt idx="9">
                  <c:v>13.65523868696029</c:v>
                </c:pt>
                <c:pt idx="10">
                  <c:v>15.873878658000512</c:v>
                </c:pt>
                <c:pt idx="11">
                  <c:v>16.478943184255854</c:v>
                </c:pt>
                <c:pt idx="12">
                  <c:v>15.730485498812298</c:v>
                </c:pt>
                <c:pt idx="13">
                  <c:v>16.241100102569316</c:v>
                </c:pt>
                <c:pt idx="14">
                  <c:v>17.526141556104534</c:v>
                </c:pt>
                <c:pt idx="15">
                  <c:v>19.836457210723282</c:v>
                </c:pt>
                <c:pt idx="16">
                  <c:v>18.571611481080893</c:v>
                </c:pt>
                <c:pt idx="17">
                  <c:v>17.973736501867041</c:v>
                </c:pt>
                <c:pt idx="18">
                  <c:v>16.644582433885699</c:v>
                </c:pt>
                <c:pt idx="19">
                  <c:v>13.800977554081003</c:v>
                </c:pt>
                <c:pt idx="20">
                  <c:v>14.396852763632079</c:v>
                </c:pt>
                <c:pt idx="21">
                  <c:v>12.264472668180851</c:v>
                </c:pt>
                <c:pt idx="22">
                  <c:v>11.258826493077937</c:v>
                </c:pt>
                <c:pt idx="23">
                  <c:v>11.602774337676617</c:v>
                </c:pt>
                <c:pt idx="24">
                  <c:v>13.375097174653716</c:v>
                </c:pt>
                <c:pt idx="25">
                  <c:v>13.334697509425204</c:v>
                </c:pt>
                <c:pt idx="26">
                  <c:v>12.976084097808453</c:v>
                </c:pt>
                <c:pt idx="27">
                  <c:v>13.830411907737531</c:v>
                </c:pt>
                <c:pt idx="28">
                  <c:v>14.337761975542589</c:v>
                </c:pt>
                <c:pt idx="29">
                  <c:v>13.412431071237936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1990-2019 N2O'!$A$9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N2O'!$B$9:$AE$9</c:f>
              <c:numCache>
                <c:formatCode>0.00</c:formatCode>
                <c:ptCount val="30"/>
                <c:pt idx="0">
                  <c:v>2.1843505446644684</c:v>
                </c:pt>
                <c:pt idx="1">
                  <c:v>2.173987981721992</c:v>
                </c:pt>
                <c:pt idx="2">
                  <c:v>2.1152901704397831</c:v>
                </c:pt>
                <c:pt idx="3">
                  <c:v>2.0254419604256593</c:v>
                </c:pt>
                <c:pt idx="4">
                  <c:v>2.1978851824489061</c:v>
                </c:pt>
                <c:pt idx="5">
                  <c:v>2.1325690626478444</c:v>
                </c:pt>
                <c:pt idx="6">
                  <c:v>1.8413690984952784</c:v>
                </c:pt>
                <c:pt idx="7">
                  <c:v>1.8218722782259027</c:v>
                </c:pt>
                <c:pt idx="8">
                  <c:v>1.7225694963475611</c:v>
                </c:pt>
                <c:pt idx="9">
                  <c:v>1.7486838135338829</c:v>
                </c:pt>
                <c:pt idx="10">
                  <c:v>1.684084005362759</c:v>
                </c:pt>
                <c:pt idx="11">
                  <c:v>1.6129931714602765</c:v>
                </c:pt>
                <c:pt idx="12">
                  <c:v>1.5234301342719478</c:v>
                </c:pt>
                <c:pt idx="13">
                  <c:v>1.9399729327586155</c:v>
                </c:pt>
                <c:pt idx="14">
                  <c:v>1.7931936949748963</c:v>
                </c:pt>
                <c:pt idx="15">
                  <c:v>1.80622889809845</c:v>
                </c:pt>
                <c:pt idx="16">
                  <c:v>1.7370703510963836</c:v>
                </c:pt>
                <c:pt idx="17">
                  <c:v>1.8582873820826178</c:v>
                </c:pt>
                <c:pt idx="18">
                  <c:v>2.1330991381177955</c:v>
                </c:pt>
                <c:pt idx="19">
                  <c:v>1.2690406708051118</c:v>
                </c:pt>
                <c:pt idx="20">
                  <c:v>1.0874751994211058</c:v>
                </c:pt>
                <c:pt idx="21">
                  <c:v>1.1367666615882184</c:v>
                </c:pt>
                <c:pt idx="22">
                  <c:v>1.2870928726647508</c:v>
                </c:pt>
                <c:pt idx="23">
                  <c:v>1.4269333177450765</c:v>
                </c:pt>
                <c:pt idx="24">
                  <c:v>1.3960287709344172</c:v>
                </c:pt>
                <c:pt idx="25">
                  <c:v>1.2065585301508208</c:v>
                </c:pt>
                <c:pt idx="26">
                  <c:v>1.2101006913957979</c:v>
                </c:pt>
                <c:pt idx="27">
                  <c:v>1.1755078435271389</c:v>
                </c:pt>
                <c:pt idx="28">
                  <c:v>1.127186044498619</c:v>
                </c:pt>
                <c:pt idx="29">
                  <c:v>1.0886829725195586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'NEW Summary 1990-2019 N2O'!$A$10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N2O'!$B$10:$AE$10</c:f>
              <c:numCache>
                <c:formatCode>0.00</c:formatCode>
                <c:ptCount val="30"/>
                <c:pt idx="0">
                  <c:v>2.6527751505877895</c:v>
                </c:pt>
                <c:pt idx="1">
                  <c:v>2.535826163570241</c:v>
                </c:pt>
                <c:pt idx="2">
                  <c:v>2.1719762457761891</c:v>
                </c:pt>
                <c:pt idx="3">
                  <c:v>2.0620145881683403</c:v>
                </c:pt>
                <c:pt idx="4">
                  <c:v>2.0348272709400237</c:v>
                </c:pt>
                <c:pt idx="5">
                  <c:v>1.8471410760449067</c:v>
                </c:pt>
                <c:pt idx="6">
                  <c:v>1.7813594032598354</c:v>
                </c:pt>
                <c:pt idx="7">
                  <c:v>1.6290038600971259</c:v>
                </c:pt>
                <c:pt idx="8">
                  <c:v>1.4442543481030161</c:v>
                </c:pt>
                <c:pt idx="9">
                  <c:v>1.4694840813432875</c:v>
                </c:pt>
                <c:pt idx="10">
                  <c:v>1.4674016580221094</c:v>
                </c:pt>
                <c:pt idx="11">
                  <c:v>1.4655257165601459</c:v>
                </c:pt>
                <c:pt idx="12">
                  <c:v>1.4174677052355407</c:v>
                </c:pt>
                <c:pt idx="13">
                  <c:v>1.358805549972554</c:v>
                </c:pt>
                <c:pt idx="14">
                  <c:v>1.2824473415787201</c:v>
                </c:pt>
                <c:pt idx="15">
                  <c:v>1.341992981401301</c:v>
                </c:pt>
                <c:pt idx="16">
                  <c:v>1.2910517534855481</c:v>
                </c:pt>
                <c:pt idx="17">
                  <c:v>1.2459001847817335</c:v>
                </c:pt>
                <c:pt idx="18">
                  <c:v>1.3323505768382442</c:v>
                </c:pt>
                <c:pt idx="19">
                  <c:v>1.4990644603140375</c:v>
                </c:pt>
                <c:pt idx="20">
                  <c:v>1.5913118329917495</c:v>
                </c:pt>
                <c:pt idx="21">
                  <c:v>1.4670161278971297</c:v>
                </c:pt>
                <c:pt idx="22">
                  <c:v>1.5650415648002567</c:v>
                </c:pt>
                <c:pt idx="23">
                  <c:v>1.8985687380412379</c:v>
                </c:pt>
                <c:pt idx="24">
                  <c:v>1.9844223021318346</c:v>
                </c:pt>
                <c:pt idx="25">
                  <c:v>1.6897720678312174</c:v>
                </c:pt>
                <c:pt idx="26">
                  <c:v>2.1551890707589019</c:v>
                </c:pt>
                <c:pt idx="27">
                  <c:v>1.8563960434036448</c:v>
                </c:pt>
                <c:pt idx="28">
                  <c:v>1.8539910853429205</c:v>
                </c:pt>
                <c:pt idx="29">
                  <c:v>1.7088246123700073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'NEW Summary 1990-2019 N2O'!$A$11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N2O'!$B$11:$AE$11</c:f>
              <c:numCache>
                <c:formatCode>0.00</c:formatCode>
                <c:ptCount val="30"/>
                <c:pt idx="0">
                  <c:v>67.231303048541918</c:v>
                </c:pt>
                <c:pt idx="1">
                  <c:v>67.19152995486283</c:v>
                </c:pt>
                <c:pt idx="2">
                  <c:v>82.012984728324426</c:v>
                </c:pt>
                <c:pt idx="3">
                  <c:v>99.940499117892642</c:v>
                </c:pt>
                <c:pt idx="4">
                  <c:v>131.56926946516654</c:v>
                </c:pt>
                <c:pt idx="5">
                  <c:v>173.92485134867968</c:v>
                </c:pt>
                <c:pt idx="6">
                  <c:v>257.90855155559268</c:v>
                </c:pt>
                <c:pt idx="7">
                  <c:v>320.04582685593113</c:v>
                </c:pt>
                <c:pt idx="8">
                  <c:v>393.81020262336409</c:v>
                </c:pt>
                <c:pt idx="9">
                  <c:v>176.04162033978321</c:v>
                </c:pt>
                <c:pt idx="10">
                  <c:v>192.24192304989509</c:v>
                </c:pt>
                <c:pt idx="11">
                  <c:v>199.15093098964033</c:v>
                </c:pt>
                <c:pt idx="12">
                  <c:v>196.30286303603737</c:v>
                </c:pt>
                <c:pt idx="13">
                  <c:v>189.47239990587175</c:v>
                </c:pt>
                <c:pt idx="14">
                  <c:v>189.01958623464952</c:v>
                </c:pt>
                <c:pt idx="15">
                  <c:v>184.63022614464322</c:v>
                </c:pt>
                <c:pt idx="16">
                  <c:v>180.97130832041481</c:v>
                </c:pt>
                <c:pt idx="17">
                  <c:v>171.04897634196888</c:v>
                </c:pt>
                <c:pt idx="18">
                  <c:v>130.46290108604387</c:v>
                </c:pt>
                <c:pt idx="19">
                  <c:v>119.78953826487651</c:v>
                </c:pt>
                <c:pt idx="20">
                  <c:v>112.77024535750009</c:v>
                </c:pt>
                <c:pt idx="21">
                  <c:v>110.79996927283536</c:v>
                </c:pt>
                <c:pt idx="22">
                  <c:v>109.26944002640592</c:v>
                </c:pt>
                <c:pt idx="23">
                  <c:v>111.90913934214878</c:v>
                </c:pt>
                <c:pt idx="24">
                  <c:v>115.89853264622745</c:v>
                </c:pt>
                <c:pt idx="25">
                  <c:v>122.47795044906917</c:v>
                </c:pt>
                <c:pt idx="26">
                  <c:v>129.26376058339559</c:v>
                </c:pt>
                <c:pt idx="27">
                  <c:v>127.12903118499715</c:v>
                </c:pt>
                <c:pt idx="28">
                  <c:v>130.31656871279463</c:v>
                </c:pt>
                <c:pt idx="29">
                  <c:v>130.93816320420422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'NEW Summary 1990-2019 N2O'!$A$17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N2O'!$B$17:$AE$17</c:f>
              <c:numCache>
                <c:formatCode>0.00</c:formatCode>
                <c:ptCount val="30"/>
                <c:pt idx="0">
                  <c:v>1026.661852</c:v>
                </c:pt>
                <c:pt idx="1">
                  <c:v>812.51815800000008</c:v>
                </c:pt>
                <c:pt idx="2">
                  <c:v>812.77563000000009</c:v>
                </c:pt>
                <c:pt idx="3">
                  <c:v>812.95085400000005</c:v>
                </c:pt>
                <c:pt idx="4">
                  <c:v>813.05634600000008</c:v>
                </c:pt>
                <c:pt idx="5">
                  <c:v>813.19402200000002</c:v>
                </c:pt>
                <c:pt idx="6">
                  <c:v>813.41573400000004</c:v>
                </c:pt>
                <c:pt idx="7">
                  <c:v>813.75724200000002</c:v>
                </c:pt>
                <c:pt idx="8">
                  <c:v>814.1041140000001</c:v>
                </c:pt>
                <c:pt idx="9">
                  <c:v>814.44830400000001</c:v>
                </c:pt>
                <c:pt idx="10">
                  <c:v>814.87653000000012</c:v>
                </c:pt>
                <c:pt idx="11">
                  <c:v>596.12396799999999</c:v>
                </c:pt>
                <c:pt idx="12">
                  <c:v>315.88476800000001</c:v>
                </c:pt>
                <c:pt idx="13">
                  <c:v>35.580306</c:v>
                </c:pt>
                <c:pt idx="14">
                  <c:v>36.164088</c:v>
                </c:pt>
                <c:pt idx="15">
                  <c:v>36.956172000000002</c:v>
                </c:pt>
                <c:pt idx="16">
                  <c:v>37.842125999999993</c:v>
                </c:pt>
                <c:pt idx="17">
                  <c:v>39.119652000000002</c:v>
                </c:pt>
                <c:pt idx="18">
                  <c:v>40.096794000000003</c:v>
                </c:pt>
                <c:pt idx="19">
                  <c:v>40.528595999999993</c:v>
                </c:pt>
                <c:pt idx="20">
                  <c:v>40.719912000000008</c:v>
                </c:pt>
                <c:pt idx="21">
                  <c:v>40.899605999999991</c:v>
                </c:pt>
                <c:pt idx="22">
                  <c:v>40.993475999999994</c:v>
                </c:pt>
                <c:pt idx="23">
                  <c:v>41.062314000000001</c:v>
                </c:pt>
                <c:pt idx="24">
                  <c:v>41.209824000000005</c:v>
                </c:pt>
                <c:pt idx="25">
                  <c:v>41.440475999999997</c:v>
                </c:pt>
                <c:pt idx="26">
                  <c:v>42.571073099999992</c:v>
                </c:pt>
                <c:pt idx="27">
                  <c:v>42.774073680000001</c:v>
                </c:pt>
                <c:pt idx="28">
                  <c:v>42.977074260000002</c:v>
                </c:pt>
                <c:pt idx="29">
                  <c:v>43.998209999999993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'NEW Summary 1990-2019 N2O'!$A$23:$B$23</c:f>
              <c:strCache>
                <c:ptCount val="2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N2O'!$B$23:$AE$23</c:f>
              <c:numCache>
                <c:formatCode>0.00</c:formatCode>
                <c:ptCount val="30"/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'NEW Summary 1990-2019 N2O'!$A$24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N2O'!$B$24:$AE$24</c:f>
              <c:numCache>
                <c:formatCode>0.00</c:formatCode>
                <c:ptCount val="30"/>
                <c:pt idx="0">
                  <c:v>6369.8920382537326</c:v>
                </c:pt>
                <c:pt idx="1">
                  <c:v>6350.2952661432191</c:v>
                </c:pt>
                <c:pt idx="2">
                  <c:v>6273.0265918269688</c:v>
                </c:pt>
                <c:pt idx="3">
                  <c:v>6396.2966137549602</c:v>
                </c:pt>
                <c:pt idx="4">
                  <c:v>6641.4261594038508</c:v>
                </c:pt>
                <c:pt idx="5">
                  <c:v>6914.8467671073122</c:v>
                </c:pt>
                <c:pt idx="6">
                  <c:v>6954.3825405834723</c:v>
                </c:pt>
                <c:pt idx="7">
                  <c:v>6799.4324471732161</c:v>
                </c:pt>
                <c:pt idx="8">
                  <c:v>7158.4521041341859</c:v>
                </c:pt>
                <c:pt idx="9">
                  <c:v>7143.4284113617923</c:v>
                </c:pt>
                <c:pt idx="10">
                  <c:v>6824.9149478995669</c:v>
                </c:pt>
                <c:pt idx="11">
                  <c:v>6548.6489311155156</c:v>
                </c:pt>
                <c:pt idx="12">
                  <c:v>6490.4416471476297</c:v>
                </c:pt>
                <c:pt idx="13">
                  <c:v>6665.4457022637489</c:v>
                </c:pt>
                <c:pt idx="14">
                  <c:v>6545.0598075542057</c:v>
                </c:pt>
                <c:pt idx="15">
                  <c:v>6406.7486256451148</c:v>
                </c:pt>
                <c:pt idx="16">
                  <c:v>6192.2682787865469</c:v>
                </c:pt>
                <c:pt idx="17">
                  <c:v>5946.124091993358</c:v>
                </c:pt>
                <c:pt idx="18">
                  <c:v>5907.4045346481689</c:v>
                </c:pt>
                <c:pt idx="19">
                  <c:v>5736.1040787342426</c:v>
                </c:pt>
                <c:pt idx="20">
                  <c:v>5981.1706121344141</c:v>
                </c:pt>
                <c:pt idx="21">
                  <c:v>5573.2227346351565</c:v>
                </c:pt>
                <c:pt idx="22">
                  <c:v>5812.1277279239812</c:v>
                </c:pt>
                <c:pt idx="23">
                  <c:v>6232.4587667957185</c:v>
                </c:pt>
                <c:pt idx="24">
                  <c:v>5958.749963351348</c:v>
                </c:pt>
                <c:pt idx="25">
                  <c:v>6015.1752415584451</c:v>
                </c:pt>
                <c:pt idx="26">
                  <c:v>6087.6959787108399</c:v>
                </c:pt>
                <c:pt idx="27">
                  <c:v>6419.5481352028264</c:v>
                </c:pt>
                <c:pt idx="28">
                  <c:v>6755.6296513690841</c:v>
                </c:pt>
                <c:pt idx="29">
                  <c:v>6379.9518493452179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'NEW Summary 1990-2019 N2O'!$A$32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N2O'!$B$32:$AE$32</c:f>
              <c:numCache>
                <c:formatCode>0.00</c:formatCode>
                <c:ptCount val="30"/>
                <c:pt idx="0">
                  <c:v>76.241016693077626</c:v>
                </c:pt>
                <c:pt idx="1">
                  <c:v>76.010668826771052</c:v>
                </c:pt>
                <c:pt idx="2">
                  <c:v>77.305443961614571</c:v>
                </c:pt>
                <c:pt idx="3">
                  <c:v>77.068014748616747</c:v>
                </c:pt>
                <c:pt idx="4">
                  <c:v>75.308050266975414</c:v>
                </c:pt>
                <c:pt idx="5">
                  <c:v>74.282086935767467</c:v>
                </c:pt>
                <c:pt idx="6">
                  <c:v>74.784274603923905</c:v>
                </c:pt>
                <c:pt idx="7">
                  <c:v>76.089860110084601</c:v>
                </c:pt>
                <c:pt idx="8">
                  <c:v>78.794513118319813</c:v>
                </c:pt>
                <c:pt idx="9">
                  <c:v>81.860690516197053</c:v>
                </c:pt>
                <c:pt idx="10">
                  <c:v>83.681370258819371</c:v>
                </c:pt>
                <c:pt idx="11">
                  <c:v>88.136160632272421</c:v>
                </c:pt>
                <c:pt idx="12">
                  <c:v>91.147140042480828</c:v>
                </c:pt>
                <c:pt idx="13">
                  <c:v>94.162478235597106</c:v>
                </c:pt>
                <c:pt idx="14">
                  <c:v>93.788672931997311</c:v>
                </c:pt>
                <c:pt idx="15">
                  <c:v>96.783179712169272</c:v>
                </c:pt>
                <c:pt idx="16">
                  <c:v>98.087806601090449</c:v>
                </c:pt>
                <c:pt idx="17">
                  <c:v>98.207283658644613</c:v>
                </c:pt>
                <c:pt idx="18">
                  <c:v>101.17268365703589</c:v>
                </c:pt>
                <c:pt idx="19">
                  <c:v>103.27554086736131</c:v>
                </c:pt>
                <c:pt idx="20">
                  <c:v>103.6104336234426</c:v>
                </c:pt>
                <c:pt idx="21">
                  <c:v>102.98738504731411</c:v>
                </c:pt>
                <c:pt idx="22">
                  <c:v>102.9631135049725</c:v>
                </c:pt>
                <c:pt idx="23">
                  <c:v>103.21185904451659</c:v>
                </c:pt>
                <c:pt idx="24">
                  <c:v>102.07513828110982</c:v>
                </c:pt>
                <c:pt idx="25">
                  <c:v>103.17576898193558</c:v>
                </c:pt>
                <c:pt idx="26">
                  <c:v>105.24670027065929</c:v>
                </c:pt>
                <c:pt idx="27">
                  <c:v>108.12837179618575</c:v>
                </c:pt>
                <c:pt idx="28">
                  <c:v>109.13111714450653</c:v>
                </c:pt>
                <c:pt idx="29">
                  <c:v>111.53909755691279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06-4439-A20E-B99FE49B9382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06-4439-A20E-B99FE49B9382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06-4439-A20E-B99FE49B9382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3F06-4439-A20E-B99FE49B9382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06-4439-A20E-B99FE49B9382}"/>
                </c:ext>
              </c:extLst>
            </c:dLbl>
            <c:dLbl>
              <c:idx val="5"/>
              <c:layout>
                <c:manualLayout>
                  <c:x val="7.4015130461633397E-2"/>
                  <c:y val="5.692380139598719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06-4439-A20E-B99FE49B9382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06-4439-A20E-B99FE49B9382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06-4439-A20E-B99FE49B9382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06-4439-A20E-B99FE49B9382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F06-4439-A20E-B99FE49B93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N2O'!$A$2,'NEW Summary 1990-2019 N2O'!$A$7,'NEW Summary 1990-2019 N2O'!$A$8,'NEW Summary 1990-2019 N2O'!$A$9,'NEW Summary 1990-2019 N2O'!$A$10,'NEW Summary 1990-2019 N2O'!$A$11,'NEW Summary 1990-2019 N2O'!$A$17,'NEW Summary 1990-2019 N2O'!$A$23,'NEW Summary 1990-2019 N2O'!$A$24,'NEW Summary 1990-2019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N2O'!$AE$2,'NEW Summary 1990-2019 N2O'!$AE$7,'NEW Summary 1990-2019 N2O'!$AE$8,'NEW Summary 1990-2019 N2O'!$AE$9,'NEW Summary 1990-2019 N2O'!$AE$10,'NEW Summary 1990-2019 N2O'!$AE$11,'NEW Summary 1990-2019 N2O'!$AE$17,'NEW Summary 1990-2019 N2O'!$AE$23,'NEW Summary 1990-2019 N2O'!$AE$24,'NEW Summary 1990-2019 N2O'!$AE$32)</c:f>
              <c:numCache>
                <c:formatCode>0.00</c:formatCode>
                <c:ptCount val="10"/>
                <c:pt idx="0">
                  <c:v>139.17696492909994</c:v>
                </c:pt>
                <c:pt idx="1">
                  <c:v>16.898525903177585</c:v>
                </c:pt>
                <c:pt idx="2">
                  <c:v>13.412431071237936</c:v>
                </c:pt>
                <c:pt idx="3">
                  <c:v>1.0886829725195586</c:v>
                </c:pt>
                <c:pt idx="4">
                  <c:v>1.7088246123700073</c:v>
                </c:pt>
                <c:pt idx="5">
                  <c:v>130.93816320420422</c:v>
                </c:pt>
                <c:pt idx="6">
                  <c:v>43.998209999999993</c:v>
                </c:pt>
                <c:pt idx="8">
                  <c:v>6379.9518493452179</c:v>
                </c:pt>
                <c:pt idx="9">
                  <c:v>111.53909755691279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F06-4439-A20E-B99FE49B93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4.9359793746003432E-2"/>
                  <c:y val="1.162980122411677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6.2271961640857597E-2"/>
                  <c:y val="-6.215087795879062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34301620693496909"/>
                  <c:y val="0.1854205825795078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33136352274035857"/>
                  <c:y val="0.2850348116900211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-0.44716226598116882"/>
                  <c:y val="0.2552582551775887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10425290430784578"/>
                  <c:y val="2.399204720353283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7.6736324686701191E-2"/>
                  <c:y val="-6.4219793172296397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2.8863366519563952E-2"/>
                  <c:y val="-5.858327398437498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0.2230275289768438"/>
                  <c:y val="1.285588985474210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N2O'!$A$2,'NEW Summary 1990-2019 N2O'!$A$7,'NEW Summary 1990-2019 N2O'!$A$8,'NEW Summary 1990-2019 N2O'!$A$9,'NEW Summary 1990-2019 N2O'!$A$10,'NEW Summary 1990-2019 N2O'!$A$11,'NEW Summary 1990-2019 N2O'!$A$17,'NEW Summary 1990-2019 N2O'!$A$23,'NEW Summary 1990-2019 N2O'!$A$24,'NEW Summary 1990-2019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N2O'!$B$2,'NEW Summary 1990-2019 N2O'!$B$7,'NEW Summary 1990-2019 N2O'!$B$8,'NEW Summary 1990-2019 N2O'!$B$9,'NEW Summary 1990-2019 N2O'!$B$10,'NEW Summary 1990-2019 N2O'!$B$11,'NEW Summary 1990-2019 N2O'!$B$17,'NEW Summary 1990-2019 N2O'!$B$23,'NEW Summary 1990-2019 N2O'!$B$24,'NEW Summary 1990-2019 N2O'!$B$32)</c:f>
              <c:numCache>
                <c:formatCode>0.00</c:formatCode>
                <c:ptCount val="10"/>
                <c:pt idx="0">
                  <c:v>71.495846513999325</c:v>
                </c:pt>
                <c:pt idx="1">
                  <c:v>29.232530441718556</c:v>
                </c:pt>
                <c:pt idx="2">
                  <c:v>12.781796646100695</c:v>
                </c:pt>
                <c:pt idx="3">
                  <c:v>2.1843505446644684</c:v>
                </c:pt>
                <c:pt idx="4">
                  <c:v>2.6527751505877895</c:v>
                </c:pt>
                <c:pt idx="5">
                  <c:v>67.231303048541918</c:v>
                </c:pt>
                <c:pt idx="6">
                  <c:v>1026.661852</c:v>
                </c:pt>
                <c:pt idx="8">
                  <c:v>6369.8920382537326</c:v>
                </c:pt>
                <c:pt idx="9">
                  <c:v>76.241016693077626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ETS'!$B$2:$AE$2</c:f>
              <c:numCache>
                <c:formatCode>0.00</c:formatCode>
                <c:ptCount val="30"/>
                <c:pt idx="15">
                  <c:v>15719.021411847914</c:v>
                </c:pt>
                <c:pt idx="16">
                  <c:v>14959.151681255073</c:v>
                </c:pt>
                <c:pt idx="17">
                  <c:v>14458.892999221416</c:v>
                </c:pt>
                <c:pt idx="18">
                  <c:v>14555.154855455741</c:v>
                </c:pt>
                <c:pt idx="19">
                  <c:v>12972.031248500442</c:v>
                </c:pt>
                <c:pt idx="20">
                  <c:v>13227.937453998806</c:v>
                </c:pt>
                <c:pt idx="21">
                  <c:v>11824.35745980615</c:v>
                </c:pt>
                <c:pt idx="22">
                  <c:v>12593.824698066823</c:v>
                </c:pt>
                <c:pt idx="23">
                  <c:v>11195.747258443713</c:v>
                </c:pt>
                <c:pt idx="24">
                  <c:v>10966.037818564038</c:v>
                </c:pt>
                <c:pt idx="25">
                  <c:v>11586.393546685473</c:v>
                </c:pt>
                <c:pt idx="26">
                  <c:v>12322.958007653891</c:v>
                </c:pt>
                <c:pt idx="27">
                  <c:v>11350.877042468868</c:v>
                </c:pt>
                <c:pt idx="28">
                  <c:v>9830.5231817918175</c:v>
                </c:pt>
                <c:pt idx="29">
                  <c:v>8620.6480189776485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'NON-ETS &amp; ETS'!$A$7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ETS'!$B$7:$AE$7</c:f>
              <c:numCache>
                <c:formatCode>0.00</c:formatCode>
                <c:ptCount val="30"/>
                <c:pt idx="15">
                  <c:v>12.278</c:v>
                </c:pt>
                <c:pt idx="16">
                  <c:v>13.089</c:v>
                </c:pt>
                <c:pt idx="17">
                  <c:v>10.417243245727319</c:v>
                </c:pt>
                <c:pt idx="18">
                  <c:v>8.3070047782178875</c:v>
                </c:pt>
                <c:pt idx="19">
                  <c:v>6.8478554607194972</c:v>
                </c:pt>
                <c:pt idx="20">
                  <c:v>3.6471999415289922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'NON-ETS &amp; ETS'!$A$8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ETS'!$B$8:$AE$8</c:f>
              <c:numCache>
                <c:formatCode>0.00</c:formatCode>
                <c:ptCount val="30"/>
                <c:pt idx="15">
                  <c:v>4042.0727961973371</c:v>
                </c:pt>
                <c:pt idx="16">
                  <c:v>4123.9908570655425</c:v>
                </c:pt>
                <c:pt idx="17">
                  <c:v>4122.0106194276887</c:v>
                </c:pt>
                <c:pt idx="18">
                  <c:v>3482.4003175765129</c:v>
                </c:pt>
                <c:pt idx="19">
                  <c:v>2716.5159229903684</c:v>
                </c:pt>
                <c:pt idx="20">
                  <c:v>2786.5860440435677</c:v>
                </c:pt>
                <c:pt idx="21">
                  <c:v>2728.9974418322449</c:v>
                </c:pt>
                <c:pt idx="22">
                  <c:v>2826.1718034744608</c:v>
                </c:pt>
                <c:pt idx="23">
                  <c:v>3156.2521151593978</c:v>
                </c:pt>
                <c:pt idx="24">
                  <c:v>3307.2604523009718</c:v>
                </c:pt>
                <c:pt idx="25">
                  <c:v>3381.4931474319346</c:v>
                </c:pt>
                <c:pt idx="26">
                  <c:v>3404.9094587717486</c:v>
                </c:pt>
                <c:pt idx="27">
                  <c:v>3461.9832526558444</c:v>
                </c:pt>
                <c:pt idx="28">
                  <c:v>3524.7969468818064</c:v>
                </c:pt>
                <c:pt idx="29">
                  <c:v>3439.6484979036627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'NON-ETS &amp; ETS'!$A$9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ETS'!$B$9:$AE$9</c:f>
              <c:numCache>
                <c:formatCode>0.00</c:formatCode>
                <c:ptCount val="30"/>
                <c:pt idx="15">
                  <c:v>64.926000000000002</c:v>
                </c:pt>
                <c:pt idx="16">
                  <c:v>63.868406999999998</c:v>
                </c:pt>
                <c:pt idx="17">
                  <c:v>70.956616544456324</c:v>
                </c:pt>
                <c:pt idx="18">
                  <c:v>33.416250088031219</c:v>
                </c:pt>
                <c:pt idx="19">
                  <c:v>31.79288140380924</c:v>
                </c:pt>
                <c:pt idx="20">
                  <c:v>31.663645199679603</c:v>
                </c:pt>
                <c:pt idx="21">
                  <c:v>28.211685933016891</c:v>
                </c:pt>
                <c:pt idx="22">
                  <c:v>30.72817312111793</c:v>
                </c:pt>
                <c:pt idx="23">
                  <c:v>29.482885860202845</c:v>
                </c:pt>
                <c:pt idx="24">
                  <c:v>23.678147516007172</c:v>
                </c:pt>
                <c:pt idx="25">
                  <c:v>25.534301847008532</c:v>
                </c:pt>
                <c:pt idx="26">
                  <c:v>28.207938808699176</c:v>
                </c:pt>
                <c:pt idx="27">
                  <c:v>30.513690490088926</c:v>
                </c:pt>
                <c:pt idx="28">
                  <c:v>50.212238644494555</c:v>
                </c:pt>
                <c:pt idx="29">
                  <c:v>47.196311972447567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'NON-ETS &amp; ETS'!$A$10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ETS'!$B$10:$AE$10</c:f>
              <c:numCache>
                <c:formatCode>0.00</c:formatCode>
                <c:ptCount val="30"/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'NON-ETS &amp; ETS'!$A$11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ETS'!$B$11:$AE$11</c:f>
              <c:numCache>
                <c:formatCode>0.00</c:formatCode>
                <c:ptCount val="30"/>
                <c:pt idx="15">
                  <c:v>5.1159999999999997</c:v>
                </c:pt>
                <c:pt idx="16">
                  <c:v>4.2716099999999999</c:v>
                </c:pt>
                <c:pt idx="17">
                  <c:v>3.101728291205335</c:v>
                </c:pt>
                <c:pt idx="18">
                  <c:v>2.9315081871496815</c:v>
                </c:pt>
                <c:pt idx="19">
                  <c:v>3.0324879905525566</c:v>
                </c:pt>
                <c:pt idx="20">
                  <c:v>4.9326153469153704</c:v>
                </c:pt>
                <c:pt idx="21">
                  <c:v>8.5287417366405105</c:v>
                </c:pt>
                <c:pt idx="22">
                  <c:v>9.7080553508898877</c:v>
                </c:pt>
                <c:pt idx="23">
                  <c:v>23.355149846903487</c:v>
                </c:pt>
                <c:pt idx="24">
                  <c:v>21.100217646433656</c:v>
                </c:pt>
                <c:pt idx="25">
                  <c:v>24.620993914885332</c:v>
                </c:pt>
                <c:pt idx="26">
                  <c:v>28.173689400289533</c:v>
                </c:pt>
                <c:pt idx="27">
                  <c:v>30.131382697696509</c:v>
                </c:pt>
                <c:pt idx="28">
                  <c:v>31.524178710542337</c:v>
                </c:pt>
                <c:pt idx="29">
                  <c:v>20.769028627096898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'NON-ETS &amp; ETS'!$A$17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ETS'!$B$17:$AE$17</c:f>
              <c:numCache>
                <c:formatCode>0.00</c:formatCode>
                <c:ptCount val="30"/>
                <c:pt idx="15">
                  <c:v>2554.6837901100002</c:v>
                </c:pt>
                <c:pt idx="16">
                  <c:v>2538.7627910778574</c:v>
                </c:pt>
                <c:pt idx="17">
                  <c:v>2580.4341213620519</c:v>
                </c:pt>
                <c:pt idx="18">
                  <c:v>2302.2359797601521</c:v>
                </c:pt>
                <c:pt idx="19">
                  <c:v>1485.3521500814029</c:v>
                </c:pt>
                <c:pt idx="20">
                  <c:v>1299.0484147465625</c:v>
                </c:pt>
                <c:pt idx="21">
                  <c:v>1167.2705389694759</c:v>
                </c:pt>
                <c:pt idx="22">
                  <c:v>1391.9677990924167</c:v>
                </c:pt>
                <c:pt idx="23">
                  <c:v>1301.6950015306572</c:v>
                </c:pt>
                <c:pt idx="24">
                  <c:v>1650.4531530457709</c:v>
                </c:pt>
                <c:pt idx="25">
                  <c:v>1830.3635214124333</c:v>
                </c:pt>
                <c:pt idx="26">
                  <c:v>1968.401352033223</c:v>
                </c:pt>
                <c:pt idx="27">
                  <c:v>2039.8562560230889</c:v>
                </c:pt>
                <c:pt idx="28">
                  <c:v>2094.5489797619252</c:v>
                </c:pt>
                <c:pt idx="29">
                  <c:v>2057.6690466445225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5319617728804572E-2"/>
          <c:y val="3.2949149716677478E-2"/>
          <c:w val="0.93676127985086022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ETS'!$A$72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ETS'!$B$72:$AE$72</c:f>
              <c:numCache>
                <c:formatCode>0.00</c:formatCode>
                <c:ptCount val="30"/>
                <c:pt idx="0">
                  <c:v>11327.546541430427</c:v>
                </c:pt>
                <c:pt idx="1">
                  <c:v>11779.223053981637</c:v>
                </c:pt>
                <c:pt idx="2">
                  <c:v>12435.922563880025</c:v>
                </c:pt>
                <c:pt idx="3">
                  <c:v>12455.369426647665</c:v>
                </c:pt>
                <c:pt idx="4">
                  <c:v>12791.470267912608</c:v>
                </c:pt>
                <c:pt idx="5">
                  <c:v>13476.497530418037</c:v>
                </c:pt>
                <c:pt idx="6">
                  <c:v>14196.591525020247</c:v>
                </c:pt>
                <c:pt idx="7">
                  <c:v>14851.745603096546</c:v>
                </c:pt>
                <c:pt idx="8">
                  <c:v>15218.889970934877</c:v>
                </c:pt>
                <c:pt idx="9">
                  <c:v>15916.636050470148</c:v>
                </c:pt>
                <c:pt idx="10">
                  <c:v>16196.993342239075</c:v>
                </c:pt>
                <c:pt idx="11">
                  <c:v>17484.215895400495</c:v>
                </c:pt>
                <c:pt idx="12">
                  <c:v>16491.320201590406</c:v>
                </c:pt>
                <c:pt idx="13">
                  <c:v>16464.715504233973</c:v>
                </c:pt>
                <c:pt idx="14">
                  <c:v>15414.768387704342</c:v>
                </c:pt>
                <c:pt idx="15">
                  <c:v>180.41978711803606</c:v>
                </c:pt>
                <c:pt idx="16">
                  <c:v>199.88483679490895</c:v>
                </c:pt>
                <c:pt idx="17">
                  <c:v>214.73164454733407</c:v>
                </c:pt>
                <c:pt idx="18">
                  <c:v>240.40363858199282</c:v>
                </c:pt>
                <c:pt idx="19">
                  <c:v>227.53645720322817</c:v>
                </c:pt>
                <c:pt idx="20">
                  <c:v>239.26375864222308</c:v>
                </c:pt>
                <c:pt idx="21">
                  <c:v>235.28400904710543</c:v>
                </c:pt>
                <c:pt idx="22">
                  <c:v>294.35813770411977</c:v>
                </c:pt>
                <c:pt idx="23">
                  <c:v>314.53972353364873</c:v>
                </c:pt>
                <c:pt idx="24">
                  <c:v>357.85228621768306</c:v>
                </c:pt>
                <c:pt idx="25">
                  <c:v>361.71647252389766</c:v>
                </c:pt>
                <c:pt idx="26">
                  <c:v>339.84405723748398</c:v>
                </c:pt>
                <c:pt idx="27">
                  <c:v>547.78216356272742</c:v>
                </c:pt>
                <c:pt idx="28">
                  <c:v>801.95248135548513</c:v>
                </c:pt>
                <c:pt idx="29">
                  <c:v>824.54020832985111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FD-424F-A2AF-253BAEF87735}"/>
            </c:ext>
          </c:extLst>
        </c:ser>
        <c:ser>
          <c:idx val="1"/>
          <c:order val="1"/>
          <c:tx>
            <c:strRef>
              <c:f>'NON-ETS &amp; ETS'!$A$77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ETS'!$B$77:$AE$77</c:f>
              <c:numCache>
                <c:formatCode>0.00</c:formatCode>
                <c:ptCount val="30"/>
                <c:pt idx="0">
                  <c:v>7521.2919552762651</c:v>
                </c:pt>
                <c:pt idx="1">
                  <c:v>7620.7867391935361</c:v>
                </c:pt>
                <c:pt idx="2">
                  <c:v>6826.0172325714802</c:v>
                </c:pt>
                <c:pt idx="3">
                  <c:v>6816.5071274859538</c:v>
                </c:pt>
                <c:pt idx="4">
                  <c:v>6740.6988117823857</c:v>
                </c:pt>
                <c:pt idx="5">
                  <c:v>6565.0877233158617</c:v>
                </c:pt>
                <c:pt idx="6">
                  <c:v>6895.2198896605723</c:v>
                </c:pt>
                <c:pt idx="7">
                  <c:v>6644.8746103067469</c:v>
                </c:pt>
                <c:pt idx="8">
                  <c:v>7208.0123460938512</c:v>
                </c:pt>
                <c:pt idx="9">
                  <c:v>6954.7922574213198</c:v>
                </c:pt>
                <c:pt idx="10">
                  <c:v>7046.6987174867645</c:v>
                </c:pt>
                <c:pt idx="11">
                  <c:v>7391.0708340313849</c:v>
                </c:pt>
                <c:pt idx="12">
                  <c:v>7396.4145961977374</c:v>
                </c:pt>
                <c:pt idx="13">
                  <c:v>7621.6788690515341</c:v>
                </c:pt>
                <c:pt idx="14">
                  <c:v>7768.6281498407616</c:v>
                </c:pt>
                <c:pt idx="15">
                  <c:v>8190.3384893806415</c:v>
                </c:pt>
                <c:pt idx="16">
                  <c:v>8050.5228540746612</c:v>
                </c:pt>
                <c:pt idx="17">
                  <c:v>7878.3707642103072</c:v>
                </c:pt>
                <c:pt idx="18">
                  <c:v>8654.1126216617831</c:v>
                </c:pt>
                <c:pt idx="19">
                  <c:v>8506.638446180199</c:v>
                </c:pt>
                <c:pt idx="20">
                  <c:v>8768.3326345451133</c:v>
                </c:pt>
                <c:pt idx="21">
                  <c:v>7590.0434668327671</c:v>
                </c:pt>
                <c:pt idx="22">
                  <c:v>7102.2385911317524</c:v>
                </c:pt>
                <c:pt idx="23">
                  <c:v>6969.0134273783988</c:v>
                </c:pt>
                <c:pt idx="24">
                  <c:v>6143.9004252382647</c:v>
                </c:pt>
                <c:pt idx="25">
                  <c:v>6480.5009162220904</c:v>
                </c:pt>
                <c:pt idx="26">
                  <c:v>6489.7433165847006</c:v>
                </c:pt>
                <c:pt idx="27">
                  <c:v>6428.904606592364</c:v>
                </c:pt>
                <c:pt idx="28">
                  <c:v>7042.8914930751725</c:v>
                </c:pt>
                <c:pt idx="29">
                  <c:v>6527.1800850635054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FFD-424F-A2AF-253BAEF87735}"/>
            </c:ext>
          </c:extLst>
        </c:ser>
        <c:ser>
          <c:idx val="2"/>
          <c:order val="2"/>
          <c:tx>
            <c:strRef>
              <c:f>'NON-ETS &amp; ETS'!$A$78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ETS'!$B$78:$AE$78</c:f>
              <c:numCache>
                <c:formatCode>0.00</c:formatCode>
                <c:ptCount val="30"/>
                <c:pt idx="0">
                  <c:v>4097.8246571951704</c:v>
                </c:pt>
                <c:pt idx="1">
                  <c:v>4185.9692200247264</c:v>
                </c:pt>
                <c:pt idx="2">
                  <c:v>3862.6796578089329</c:v>
                </c:pt>
                <c:pt idx="3">
                  <c:v>4071.5974661162409</c:v>
                </c:pt>
                <c:pt idx="4">
                  <c:v>4312.1678188262094</c:v>
                </c:pt>
                <c:pt idx="5">
                  <c:v>4331.2989769779233</c:v>
                </c:pt>
                <c:pt idx="6">
                  <c:v>4198.3870987386135</c:v>
                </c:pt>
                <c:pt idx="7">
                  <c:v>4541.470551301386</c:v>
                </c:pt>
                <c:pt idx="8">
                  <c:v>4524.3581528333161</c:v>
                </c:pt>
                <c:pt idx="9">
                  <c:v>4694.5944778590701</c:v>
                </c:pt>
                <c:pt idx="10">
                  <c:v>5479.7901103896793</c:v>
                </c:pt>
                <c:pt idx="11">
                  <c:v>5444.7030775496469</c:v>
                </c:pt>
                <c:pt idx="12">
                  <c:v>5107.6582749093459</c:v>
                </c:pt>
                <c:pt idx="13">
                  <c:v>5221.7570730151665</c:v>
                </c:pt>
                <c:pt idx="14">
                  <c:v>5292.514251575567</c:v>
                </c:pt>
                <c:pt idx="15">
                  <c:v>1429.7414738545212</c:v>
                </c:pt>
                <c:pt idx="16">
                  <c:v>1136.8726850268986</c:v>
                </c:pt>
                <c:pt idx="17">
                  <c:v>1226.655055329903</c:v>
                </c:pt>
                <c:pt idx="18">
                  <c:v>1675.8578410616956</c:v>
                </c:pt>
                <c:pt idx="19">
                  <c:v>1418.8616630066845</c:v>
                </c:pt>
                <c:pt idx="20">
                  <c:v>1377.9092692723311</c:v>
                </c:pt>
                <c:pt idx="21">
                  <c:v>960.88060503581619</c:v>
                </c:pt>
                <c:pt idx="22">
                  <c:v>930.95671744271567</c:v>
                </c:pt>
                <c:pt idx="23">
                  <c:v>764.37872902063555</c:v>
                </c:pt>
                <c:pt idx="24">
                  <c:v>871.86513613426769</c:v>
                </c:pt>
                <c:pt idx="25">
                  <c:v>879.62631122267885</c:v>
                </c:pt>
                <c:pt idx="26">
                  <c:v>947.34580524744206</c:v>
                </c:pt>
                <c:pt idx="27">
                  <c:v>999.79869489684597</c:v>
                </c:pt>
                <c:pt idx="28">
                  <c:v>1160.1200125421929</c:v>
                </c:pt>
                <c:pt idx="29">
                  <c:v>1149.554630799505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FFD-424F-A2AF-253BAEF87735}"/>
            </c:ext>
          </c:extLst>
        </c:ser>
        <c:ser>
          <c:idx val="3"/>
          <c:order val="3"/>
          <c:tx>
            <c:strRef>
              <c:f>'NON-ETS &amp; ETS'!$A$79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ETS'!$B$79:$AE$79</c:f>
              <c:numCache>
                <c:formatCode>0.00</c:formatCode>
                <c:ptCount val="30"/>
                <c:pt idx="0">
                  <c:v>994.8549301916496</c:v>
                </c:pt>
                <c:pt idx="1">
                  <c:v>1012.640015466841</c:v>
                </c:pt>
                <c:pt idx="2">
                  <c:v>1006.6566560716333</c:v>
                </c:pt>
                <c:pt idx="3">
                  <c:v>994.4611570081745</c:v>
                </c:pt>
                <c:pt idx="4">
                  <c:v>1084.1844266268645</c:v>
                </c:pt>
                <c:pt idx="5">
                  <c:v>1063.3838517713314</c:v>
                </c:pt>
                <c:pt idx="6">
                  <c:v>962.18239594407828</c:v>
                </c:pt>
                <c:pt idx="7">
                  <c:v>970.41648778308092</c:v>
                </c:pt>
                <c:pt idx="8">
                  <c:v>958.96212860051037</c:v>
                </c:pt>
                <c:pt idx="9">
                  <c:v>993.98532074521017</c:v>
                </c:pt>
                <c:pt idx="10">
                  <c:v>1020.1722962952116</c:v>
                </c:pt>
                <c:pt idx="11">
                  <c:v>997.52133655666637</c:v>
                </c:pt>
                <c:pt idx="12">
                  <c:v>951.29540722626609</c:v>
                </c:pt>
                <c:pt idx="13">
                  <c:v>1036.6748780530409</c:v>
                </c:pt>
                <c:pt idx="14">
                  <c:v>992.72719738920568</c:v>
                </c:pt>
                <c:pt idx="15">
                  <c:v>945.3226976221174</c:v>
                </c:pt>
                <c:pt idx="16">
                  <c:v>918.97726843256373</c:v>
                </c:pt>
                <c:pt idx="17">
                  <c:v>891.77080059936543</c:v>
                </c:pt>
                <c:pt idx="18">
                  <c:v>957.31559585752234</c:v>
                </c:pt>
                <c:pt idx="19">
                  <c:v>721.1984129901806</c:v>
                </c:pt>
                <c:pt idx="20">
                  <c:v>770.21472799941785</c:v>
                </c:pt>
                <c:pt idx="21">
                  <c:v>805.47479211420398</c:v>
                </c:pt>
                <c:pt idx="22">
                  <c:v>828.82661738915476</c:v>
                </c:pt>
                <c:pt idx="23">
                  <c:v>841.44771812190334</c:v>
                </c:pt>
                <c:pt idx="24">
                  <c:v>753.50424414586723</c:v>
                </c:pt>
                <c:pt idx="25">
                  <c:v>831.44730164063708</c:v>
                </c:pt>
                <c:pt idx="26">
                  <c:v>796.58446181107729</c:v>
                </c:pt>
                <c:pt idx="27">
                  <c:v>805.24308945001508</c:v>
                </c:pt>
                <c:pt idx="28">
                  <c:v>825.17123978895029</c:v>
                </c:pt>
                <c:pt idx="29">
                  <c:v>844.28675186839644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FFD-424F-A2AF-253BAEF87735}"/>
            </c:ext>
          </c:extLst>
        </c:ser>
        <c:ser>
          <c:idx val="4"/>
          <c:order val="4"/>
          <c:tx>
            <c:strRef>
              <c:f>'NON-ETS &amp; ETS'!$A$80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ETS'!$B$80:$AE$80</c:f>
              <c:numCache>
                <c:formatCode>0.00</c:formatCode>
                <c:ptCount val="30"/>
                <c:pt idx="0">
                  <c:v>1115.263094995961</c:v>
                </c:pt>
                <c:pt idx="1">
                  <c:v>1094.937258712383</c:v>
                </c:pt>
                <c:pt idx="2">
                  <c:v>1007.0326804910544</c:v>
                </c:pt>
                <c:pt idx="3">
                  <c:v>986.53044727230031</c:v>
                </c:pt>
                <c:pt idx="4">
                  <c:v>1002.4909091748458</c:v>
                </c:pt>
                <c:pt idx="5">
                  <c:v>941.81792396579021</c:v>
                </c:pt>
                <c:pt idx="6">
                  <c:v>907.75571381160751</c:v>
                </c:pt>
                <c:pt idx="7">
                  <c:v>870.36270741962903</c:v>
                </c:pt>
                <c:pt idx="8">
                  <c:v>828.42832361816977</c:v>
                </c:pt>
                <c:pt idx="9">
                  <c:v>868.15772800774573</c:v>
                </c:pt>
                <c:pt idx="10">
                  <c:v>922.77082103318673</c:v>
                </c:pt>
                <c:pt idx="11">
                  <c:v>920.72079090517354</c:v>
                </c:pt>
                <c:pt idx="12">
                  <c:v>890.96797981098894</c:v>
                </c:pt>
                <c:pt idx="13">
                  <c:v>879.00675984518557</c:v>
                </c:pt>
                <c:pt idx="14">
                  <c:v>854.25944400317258</c:v>
                </c:pt>
                <c:pt idx="15">
                  <c:v>886.25614241175379</c:v>
                </c:pt>
                <c:pt idx="16">
                  <c:v>896.04342057249983</c:v>
                </c:pt>
                <c:pt idx="17">
                  <c:v>890.48690386943179</c:v>
                </c:pt>
                <c:pt idx="18">
                  <c:v>941.35485699537662</c:v>
                </c:pt>
                <c:pt idx="19">
                  <c:v>842.92787089373269</c:v>
                </c:pt>
                <c:pt idx="20">
                  <c:v>892.83199831251648</c:v>
                </c:pt>
                <c:pt idx="21">
                  <c:v>776.61407114284543</c:v>
                </c:pt>
                <c:pt idx="22">
                  <c:v>819.4496367143729</c:v>
                </c:pt>
                <c:pt idx="23">
                  <c:v>851.24162516140871</c:v>
                </c:pt>
                <c:pt idx="24">
                  <c:v>847.13058378612845</c:v>
                </c:pt>
                <c:pt idx="25">
                  <c:v>860.35070517860447</c:v>
                </c:pt>
                <c:pt idx="26">
                  <c:v>889.23984519714702</c:v>
                </c:pt>
                <c:pt idx="27">
                  <c:v>826.79396778849423</c:v>
                </c:pt>
                <c:pt idx="28">
                  <c:v>877.02238461133163</c:v>
                </c:pt>
                <c:pt idx="29">
                  <c:v>887.33734994774511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FFD-424F-A2AF-253BAEF87735}"/>
            </c:ext>
          </c:extLst>
        </c:ser>
        <c:ser>
          <c:idx val="5"/>
          <c:order val="5"/>
          <c:tx>
            <c:strRef>
              <c:f>'NON-ETS &amp; ETS'!$A$81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ETS'!$B$81:$AE$81</c:f>
              <c:numCache>
                <c:formatCode>0.00</c:formatCode>
                <c:ptCount val="30"/>
                <c:pt idx="0">
                  <c:v>5145.8086565669782</c:v>
                </c:pt>
                <c:pt idx="1">
                  <c:v>5325.0769727353618</c:v>
                </c:pt>
                <c:pt idx="2">
                  <c:v>5755.2664093308695</c:v>
                </c:pt>
                <c:pt idx="3">
                  <c:v>5732.1164866348136</c:v>
                </c:pt>
                <c:pt idx="4">
                  <c:v>5984.6061135172658</c:v>
                </c:pt>
                <c:pt idx="5">
                  <c:v>6279.5740533962489</c:v>
                </c:pt>
                <c:pt idx="6">
                  <c:v>7331.7436158762612</c:v>
                </c:pt>
                <c:pt idx="7">
                  <c:v>7711.8779052720392</c:v>
                </c:pt>
                <c:pt idx="8">
                  <c:v>9060.1044640034561</c:v>
                </c:pt>
                <c:pt idx="9">
                  <c:v>9754.3180164763708</c:v>
                </c:pt>
                <c:pt idx="10">
                  <c:v>10796.035422816874</c:v>
                </c:pt>
                <c:pt idx="11">
                  <c:v>11319.619958581305</c:v>
                </c:pt>
                <c:pt idx="12">
                  <c:v>11513.812176224772</c:v>
                </c:pt>
                <c:pt idx="13">
                  <c:v>11715.114219001098</c:v>
                </c:pt>
                <c:pt idx="14">
                  <c:v>12434.27652642562</c:v>
                </c:pt>
                <c:pt idx="15">
                  <c:v>13137.910118599586</c:v>
                </c:pt>
                <c:pt idx="16">
                  <c:v>13817.440551737938</c:v>
                </c:pt>
                <c:pt idx="17">
                  <c:v>14404.64739287679</c:v>
                </c:pt>
                <c:pt idx="18">
                  <c:v>13675.903302643934</c:v>
                </c:pt>
                <c:pt idx="19">
                  <c:v>12456.01534874686</c:v>
                </c:pt>
                <c:pt idx="20">
                  <c:v>11538.599886423064</c:v>
                </c:pt>
                <c:pt idx="21">
                  <c:v>11224.369048012646</c:v>
                </c:pt>
                <c:pt idx="22">
                  <c:v>10835.24225862753</c:v>
                </c:pt>
                <c:pt idx="23">
                  <c:v>11054.516190960587</c:v>
                </c:pt>
                <c:pt idx="24">
                  <c:v>11340.129298589454</c:v>
                </c:pt>
                <c:pt idx="25">
                  <c:v>11802.651171544228</c:v>
                </c:pt>
                <c:pt idx="26">
                  <c:v>12280.107759893404</c:v>
                </c:pt>
                <c:pt idx="27">
                  <c:v>11996.554134704274</c:v>
                </c:pt>
                <c:pt idx="28">
                  <c:v>12193.544011033577</c:v>
                </c:pt>
                <c:pt idx="29">
                  <c:v>12165.790508727752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FFD-424F-A2AF-253BAEF87735}"/>
            </c:ext>
          </c:extLst>
        </c:ser>
        <c:ser>
          <c:idx val="6"/>
          <c:order val="6"/>
          <c:tx>
            <c:strRef>
              <c:f>'NON-ETS &amp; ETS'!$A$87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ETS'!$B$87:$AE$87</c:f>
              <c:numCache>
                <c:formatCode>0.00</c:formatCode>
                <c:ptCount val="30"/>
                <c:pt idx="0">
                  <c:v>3274.5701902448959</c:v>
                </c:pt>
                <c:pt idx="1">
                  <c:v>2961.9136633713592</c:v>
                </c:pt>
                <c:pt idx="2">
                  <c:v>2873.5340583860234</c:v>
                </c:pt>
                <c:pt idx="3">
                  <c:v>2838.8560942071199</c:v>
                </c:pt>
                <c:pt idx="4">
                  <c:v>3077.3096737103683</c:v>
                </c:pt>
                <c:pt idx="5">
                  <c:v>2990.935075350942</c:v>
                </c:pt>
                <c:pt idx="6">
                  <c:v>3073.0885933630425</c:v>
                </c:pt>
                <c:pt idx="7">
                  <c:v>3402.701062066777</c:v>
                </c:pt>
                <c:pt idx="8">
                  <c:v>3292.659993381963</c:v>
                </c:pt>
                <c:pt idx="9">
                  <c:v>3242.2189641272548</c:v>
                </c:pt>
                <c:pt idx="10">
                  <c:v>3789.5008896930258</c:v>
                </c:pt>
                <c:pt idx="11">
                  <c:v>3821.7860490602447</c:v>
                </c:pt>
                <c:pt idx="12">
                  <c:v>3303.4710366702693</c:v>
                </c:pt>
                <c:pt idx="13">
                  <c:v>2496.6623685794016</c:v>
                </c:pt>
                <c:pt idx="14">
                  <c:v>2668.2458739727763</c:v>
                </c:pt>
                <c:pt idx="15">
                  <c:v>210.01449933827413</c:v>
                </c:pt>
                <c:pt idx="16">
                  <c:v>172.2279106547013</c:v>
                </c:pt>
                <c:pt idx="17">
                  <c:v>186.92135190923452</c:v>
                </c:pt>
                <c:pt idx="18">
                  <c:v>170.01680404474592</c:v>
                </c:pt>
                <c:pt idx="19">
                  <c:v>172.09433993598964</c:v>
                </c:pt>
                <c:pt idx="20">
                  <c:v>164.86330769682849</c:v>
                </c:pt>
                <c:pt idx="21">
                  <c:v>166.5335807352717</c:v>
                </c:pt>
                <c:pt idx="22">
                  <c:v>168.27625886080668</c:v>
                </c:pt>
                <c:pt idx="23">
                  <c:v>176.72237834153384</c:v>
                </c:pt>
                <c:pt idx="24">
                  <c:v>172.5398530062829</c:v>
                </c:pt>
                <c:pt idx="25">
                  <c:v>176.8949182050454</c:v>
                </c:pt>
                <c:pt idx="26">
                  <c:v>181.70154180899527</c:v>
                </c:pt>
                <c:pt idx="27">
                  <c:v>198.32593137242372</c:v>
                </c:pt>
                <c:pt idx="28">
                  <c:v>200.58515920025056</c:v>
                </c:pt>
                <c:pt idx="29">
                  <c:v>202.09735652985265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FFD-424F-A2AF-253BAEF87735}"/>
            </c:ext>
          </c:extLst>
        </c:ser>
        <c:ser>
          <c:idx val="7"/>
          <c:order val="7"/>
          <c:tx>
            <c:strRef>
              <c:f>'NON-ETS &amp; ETS'!$A$93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ETS'!$B$93:$AE$93</c:f>
              <c:numCache>
                <c:formatCode>0.00</c:formatCode>
                <c:ptCount val="30"/>
                <c:pt idx="0">
                  <c:v>34.591111871073778</c:v>
                </c:pt>
                <c:pt idx="1">
                  <c:v>49.500497452363035</c:v>
                </c:pt>
                <c:pt idx="2">
                  <c:v>64.409697447839392</c:v>
                </c:pt>
                <c:pt idx="3">
                  <c:v>106.4251771817589</c:v>
                </c:pt>
                <c:pt idx="4">
                  <c:v>149.55114964682372</c:v>
                </c:pt>
                <c:pt idx="5">
                  <c:v>226.32569284457796</c:v>
                </c:pt>
                <c:pt idx="6">
                  <c:v>326.19440166358964</c:v>
                </c:pt>
                <c:pt idx="7">
                  <c:v>459.71553127864462</c:v>
                </c:pt>
                <c:pt idx="8">
                  <c:v>373.29692450324723</c:v>
                </c:pt>
                <c:pt idx="9">
                  <c:v>532.06751613494816</c:v>
                </c:pt>
                <c:pt idx="10">
                  <c:v>768.65767343127561</c:v>
                </c:pt>
                <c:pt idx="11">
                  <c:v>781.64143932970069</c:v>
                </c:pt>
                <c:pt idx="12">
                  <c:v>772.78591306011549</c:v>
                </c:pt>
                <c:pt idx="13">
                  <c:v>987.46532975798198</c:v>
                </c:pt>
                <c:pt idx="14">
                  <c:v>1001.7420573406979</c:v>
                </c:pt>
                <c:pt idx="15">
                  <c:v>1201.0849917719931</c:v>
                </c:pt>
                <c:pt idx="16">
                  <c:v>1181.1519152444428</c:v>
                </c:pt>
                <c:pt idx="17">
                  <c:v>1177.0865031968995</c:v>
                </c:pt>
                <c:pt idx="18">
                  <c:v>1187.5243168639265</c:v>
                </c:pt>
                <c:pt idx="19">
                  <c:v>1151.6544790088233</c:v>
                </c:pt>
                <c:pt idx="20">
                  <c:v>1128.2217829426975</c:v>
                </c:pt>
                <c:pt idx="21">
                  <c:v>1146.0560479227756</c:v>
                </c:pt>
                <c:pt idx="22">
                  <c:v>1122.9563278049452</c:v>
                </c:pt>
                <c:pt idx="23">
                  <c:v>1159.3641425611652</c:v>
                </c:pt>
                <c:pt idx="24">
                  <c:v>1232.2081113263789</c:v>
                </c:pt>
                <c:pt idx="25">
                  <c:v>1235.8100202031376</c:v>
                </c:pt>
                <c:pt idx="26">
                  <c:v>1320.8418435629949</c:v>
                </c:pt>
                <c:pt idx="27">
                  <c:v>1345.210917699648</c:v>
                </c:pt>
                <c:pt idx="28">
                  <c:v>1160.1272734106369</c:v>
                </c:pt>
                <c:pt idx="29">
                  <c:v>1074.6298413262814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FFD-424F-A2AF-253BAEF87735}"/>
            </c:ext>
          </c:extLst>
        </c:ser>
        <c:ser>
          <c:idx val="8"/>
          <c:order val="8"/>
          <c:tx>
            <c:strRef>
              <c:f>'NON-ETS &amp; ETS'!$A$94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ETS'!$B$94:$AE$94</c:f>
              <c:numCache>
                <c:formatCode>0.00</c:formatCode>
                <c:ptCount val="30"/>
                <c:pt idx="0">
                  <c:v>19324.324527135857</c:v>
                </c:pt>
                <c:pt idx="1">
                  <c:v>19527.142591958305</c:v>
                </c:pt>
                <c:pt idx="2">
                  <c:v>19645.875638334666</c:v>
                </c:pt>
                <c:pt idx="3">
                  <c:v>19973.785113496368</c:v>
                </c:pt>
                <c:pt idx="4">
                  <c:v>20261.519768810333</c:v>
                </c:pt>
                <c:pt idx="5">
                  <c:v>21018.344810843129</c:v>
                </c:pt>
                <c:pt idx="6">
                  <c:v>21291.305815839849</c:v>
                </c:pt>
                <c:pt idx="7">
                  <c:v>21459.728258741889</c:v>
                </c:pt>
                <c:pt idx="8">
                  <c:v>21981.853454632033</c:v>
                </c:pt>
                <c:pt idx="9">
                  <c:v>21741.316867447975</c:v>
                </c:pt>
                <c:pt idx="10">
                  <c:v>20919.787111437701</c:v>
                </c:pt>
                <c:pt idx="11">
                  <c:v>20694.993687173384</c:v>
                </c:pt>
                <c:pt idx="12">
                  <c:v>20461.151176506279</c:v>
                </c:pt>
                <c:pt idx="13">
                  <c:v>20820.955704071654</c:v>
                </c:pt>
                <c:pt idx="14">
                  <c:v>20451.728039929269</c:v>
                </c:pt>
                <c:pt idx="15">
                  <c:v>20371.898223712367</c:v>
                </c:pt>
                <c:pt idx="16">
                  <c:v>20193.925115420141</c:v>
                </c:pt>
                <c:pt idx="17">
                  <c:v>19604.143717427007</c:v>
                </c:pt>
                <c:pt idx="18">
                  <c:v>19526.120376279683</c:v>
                </c:pt>
                <c:pt idx="19">
                  <c:v>19098.682741255987</c:v>
                </c:pt>
                <c:pt idx="20">
                  <c:v>19162.065470495087</c:v>
                </c:pt>
                <c:pt idx="21">
                  <c:v>18485.290361541116</c:v>
                </c:pt>
                <c:pt idx="22">
                  <c:v>19263.812883710081</c:v>
                </c:pt>
                <c:pt idx="23">
                  <c:v>20009.828401211817</c:v>
                </c:pt>
                <c:pt idx="24">
                  <c:v>19466.016205070555</c:v>
                </c:pt>
                <c:pt idx="25">
                  <c:v>19970.978682498961</c:v>
                </c:pt>
                <c:pt idx="26">
                  <c:v>20479.432636642898</c:v>
                </c:pt>
                <c:pt idx="27">
                  <c:v>21178.736509275255</c:v>
                </c:pt>
                <c:pt idx="28">
                  <c:v>22011.565425070112</c:v>
                </c:pt>
                <c:pt idx="29">
                  <c:v>21151.241523250534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FFD-424F-A2AF-253BAEF87735}"/>
            </c:ext>
          </c:extLst>
        </c:ser>
        <c:ser>
          <c:idx val="9"/>
          <c:order val="9"/>
          <c:tx>
            <c:strRef>
              <c:f>'NON-ETS &amp; ETS'!$A$102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ETS'!$B$102:$AE$102</c:f>
              <c:numCache>
                <c:formatCode>0.00</c:formatCode>
                <c:ptCount val="30"/>
                <c:pt idx="0">
                  <c:v>1552.053617690967</c:v>
                </c:pt>
                <c:pt idx="1">
                  <c:v>1632.811365232481</c:v>
                </c:pt>
                <c:pt idx="2">
                  <c:v>1698.2299225574204</c:v>
                </c:pt>
                <c:pt idx="3">
                  <c:v>1748.2816571592587</c:v>
                </c:pt>
                <c:pt idx="4">
                  <c:v>1792.8493340275654</c:v>
                </c:pt>
                <c:pt idx="5">
                  <c:v>1829.1780952628817</c:v>
                </c:pt>
                <c:pt idx="6">
                  <c:v>1708.4830322402095</c:v>
                </c:pt>
                <c:pt idx="7">
                  <c:v>1432.6262505012096</c:v>
                </c:pt>
                <c:pt idx="8">
                  <c:v>1475.5765436871579</c:v>
                </c:pt>
                <c:pt idx="9">
                  <c:v>1480.7046945341845</c:v>
                </c:pt>
                <c:pt idx="10">
                  <c:v>1492.7703645905121</c:v>
                </c:pt>
                <c:pt idx="11">
                  <c:v>1605.3489199626401</c:v>
                </c:pt>
                <c:pt idx="12">
                  <c:v>1710.2325565770898</c:v>
                </c:pt>
                <c:pt idx="13">
                  <c:v>1765.4681984593717</c:v>
                </c:pt>
                <c:pt idx="14">
                  <c:v>1485.1035878384707</c:v>
                </c:pt>
                <c:pt idx="15">
                  <c:v>1291.9683880384277</c:v>
                </c:pt>
                <c:pt idx="16">
                  <c:v>1328.1757520911428</c:v>
                </c:pt>
                <c:pt idx="17">
                  <c:v>848.8355258913881</c:v>
                </c:pt>
                <c:pt idx="18">
                  <c:v>693.80354289533193</c:v>
                </c:pt>
                <c:pt idx="19">
                  <c:v>521.64707443401562</c:v>
                </c:pt>
                <c:pt idx="20">
                  <c:v>506.18887456942593</c:v>
                </c:pt>
                <c:pt idx="21">
                  <c:v>592.43150207799135</c:v>
                </c:pt>
                <c:pt idx="22">
                  <c:v>517.29408971898374</c:v>
                </c:pt>
                <c:pt idx="23">
                  <c:v>672.62146162651766</c:v>
                </c:pt>
                <c:pt idx="24">
                  <c:v>855.01274406531115</c:v>
                </c:pt>
                <c:pt idx="25">
                  <c:v>936.30071554300366</c:v>
                </c:pt>
                <c:pt idx="26">
                  <c:v>941.61396466093197</c:v>
                </c:pt>
                <c:pt idx="27">
                  <c:v>919.15818101237562</c:v>
                </c:pt>
                <c:pt idx="28">
                  <c:v>891.50107572663637</c:v>
                </c:pt>
                <c:pt idx="29">
                  <c:v>884.68359391669856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FFD-424F-A2AF-253BAEF877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161024"/>
        <c:axId val="226162560"/>
      </c:barChart>
      <c:catAx>
        <c:axId val="22616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6162560"/>
        <c:crosses val="autoZero"/>
        <c:auto val="1"/>
        <c:lblAlgn val="ctr"/>
        <c:lblOffset val="100"/>
        <c:noMultiLvlLbl val="0"/>
      </c:catAx>
      <c:valAx>
        <c:axId val="22616256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61610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03898518745012"/>
          <c:y val="5.4534905220291349E-2"/>
          <c:w val="0.61769362339541745"/>
          <c:h val="0.6926431327163478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6C-4E2A-8624-1A89B8CFB042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6C-4E2A-8624-1A89B8CFB042}"/>
                </c:ext>
              </c:extLst>
            </c:dLbl>
            <c:dLbl>
              <c:idx val="2"/>
              <c:layout>
                <c:manualLayout>
                  <c:x val="6.0832944157842336E-2"/>
                  <c:y val="-3.138896670914995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A6C-4E2A-8624-1A89B8CFB042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A6C-4E2A-8624-1A89B8CFB042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A6C-4E2A-8624-1A89B8CFB042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A6C-4E2A-8624-1A89B8CFB042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A6C-4E2A-8624-1A89B8CFB042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A6C-4E2A-8624-1A89B8CFB042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A6C-4E2A-8624-1A89B8CFB04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ETS'!$B$72,'NON-ETS &amp; ETS'!$B$77:$B$81,'NON-ETS &amp; ETS'!$B$87,'NON-ETS &amp; ETS'!$B$93:$B$94,'NON-ETS &amp; ETS'!$B$102)</c:f>
              <c:numCache>
                <c:formatCode>0.00</c:formatCode>
                <c:ptCount val="10"/>
                <c:pt idx="0">
                  <c:v>11327.546541430427</c:v>
                </c:pt>
                <c:pt idx="1">
                  <c:v>7521.2919552762651</c:v>
                </c:pt>
                <c:pt idx="2">
                  <c:v>4097.8246571951704</c:v>
                </c:pt>
                <c:pt idx="3">
                  <c:v>994.8549301916496</c:v>
                </c:pt>
                <c:pt idx="4">
                  <c:v>1115.263094995961</c:v>
                </c:pt>
                <c:pt idx="5">
                  <c:v>5145.8086565669782</c:v>
                </c:pt>
                <c:pt idx="6">
                  <c:v>3274.5701902448959</c:v>
                </c:pt>
                <c:pt idx="7">
                  <c:v>34.591111871073778</c:v>
                </c:pt>
                <c:pt idx="8">
                  <c:v>19324.324527135857</c:v>
                </c:pt>
                <c:pt idx="9">
                  <c:v>1552.053617690967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A6C-4E2A-8624-1A89B8CFB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6747761202701764"/>
          <c:y val="8.7152912838422636E-2"/>
          <c:w val="0.62467266362354901"/>
          <c:h val="0.68202884477621273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0040601827032623"/>
                  <c:y val="1.3634227046704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B1-46D5-8717-7562BB30DAA2}"/>
                </c:ext>
              </c:extLst>
            </c:dLbl>
            <c:dLbl>
              <c:idx val="1"/>
              <c:layout>
                <c:manualLayout>
                  <c:x val="0.12126867707425935"/>
                  <c:y val="-3.183701147919762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B1-46D5-8717-7562BB30DAA2}"/>
                </c:ext>
              </c:extLst>
            </c:dLbl>
            <c:dLbl>
              <c:idx val="2"/>
              <c:layout>
                <c:manualLayout>
                  <c:x val="7.1631310299225592E-2"/>
                  <c:y val="-1.909690127160691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B1-46D5-8717-7562BB30DAA2}"/>
                </c:ext>
              </c:extLst>
            </c:dLbl>
            <c:dLbl>
              <c:idx val="3"/>
              <c:layout>
                <c:manualLayout>
                  <c:x val="5.4456825187177781E-2"/>
                  <c:y val="5.86530926912448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DB1-46D5-8717-7562BB30DAA2}"/>
                </c:ext>
              </c:extLst>
            </c:dLbl>
            <c:dLbl>
              <c:idx val="4"/>
              <c:layout>
                <c:manualLayout>
                  <c:x val="2.5169847249155507E-2"/>
                  <c:y val="0.1233196822532514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DB1-46D5-8717-7562BB30DAA2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DB1-46D5-8717-7562BB30DAA2}"/>
                </c:ext>
              </c:extLst>
            </c:dLbl>
            <c:dLbl>
              <c:idx val="6"/>
              <c:layout>
                <c:manualLayout>
                  <c:x val="0.17861165246585956"/>
                  <c:y val="-2.75868585661666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DB1-46D5-8717-7562BB30DAA2}"/>
                </c:ext>
              </c:extLst>
            </c:dLbl>
            <c:dLbl>
              <c:idx val="7"/>
              <c:layout>
                <c:manualLayout>
                  <c:x val="-0.13287968575141018"/>
                  <c:y val="-1.729298899449641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DB1-46D5-8717-7562BB30DAA2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B1-46D5-8717-7562BB30DAA2}"/>
                </c:ext>
              </c:extLst>
            </c:dLbl>
            <c:dLbl>
              <c:idx val="9"/>
              <c:layout>
                <c:manualLayout>
                  <c:x val="-0.12404620403331426"/>
                  <c:y val="-6.502096656953130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DB1-46D5-8717-7562BB30DAA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ETS'!$AE$72,'NON-ETS &amp; ETS'!$AE$77:$AE$81,'NON-ETS &amp; ETS'!$AE$87,'NON-ETS &amp; ETS'!$AE$93:$AE$94,'NON-ETS &amp; ETS'!$AE$102)</c:f>
              <c:numCache>
                <c:formatCode>0.00</c:formatCode>
                <c:ptCount val="10"/>
                <c:pt idx="0">
                  <c:v>824.54020832985111</c:v>
                </c:pt>
                <c:pt idx="1">
                  <c:v>6527.1800850635054</c:v>
                </c:pt>
                <c:pt idx="2">
                  <c:v>1149.554630799505</c:v>
                </c:pt>
                <c:pt idx="3">
                  <c:v>844.28675186839644</c:v>
                </c:pt>
                <c:pt idx="4">
                  <c:v>887.33734994774511</c:v>
                </c:pt>
                <c:pt idx="5">
                  <c:v>12165.790508727752</c:v>
                </c:pt>
                <c:pt idx="6">
                  <c:v>202.09735652985265</c:v>
                </c:pt>
                <c:pt idx="7">
                  <c:v>1074.6298413262814</c:v>
                </c:pt>
                <c:pt idx="8">
                  <c:v>21151.241523250534</c:v>
                </c:pt>
                <c:pt idx="9">
                  <c:v>884.68359391669856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DB1-46D5-8717-7562BB30DA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1.3367654204832999E-2"/>
          <c:y val="0.83411973962849451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GB" sz="2400"/>
              <a:t>2005 ESD</a:t>
            </a:r>
          </a:p>
        </c:rich>
      </c:tx>
      <c:layout>
        <c:manualLayout>
          <c:xMode val="edge"/>
          <c:yMode val="edge"/>
          <c:x val="0.41068743004975522"/>
          <c:y val="0.35639857999639868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'NON-ETS &amp; ETS'!$Q$71</c:f>
              <c:strCache>
                <c:ptCount val="1"/>
                <c:pt idx="0">
                  <c:v>2005</c:v>
                </c:pt>
              </c:strCache>
            </c:strRef>
          </c:tx>
          <c:dLbls>
            <c:dLbl>
              <c:idx val="0"/>
              <c:layout>
                <c:manualLayout>
                  <c:x val="8.9000442754341144E-2"/>
                  <c:y val="-0.1303741709175563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0.16332833233884111"/>
                  <c:y val="-0.1004870920680462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15965059013266067"/>
                  <c:y val="-8.322701203153672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17450408660447506"/>
                  <c:y val="-7.4256147286591779E-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0.18218276359159091"/>
                  <c:y val="8.341225992540161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14039752686694862"/>
                  <c:y val="0.1238196922592911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-1.1740993303566769E-2"/>
                  <c:y val="0.1470982879797822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0.22520105932560208"/>
                  <c:y val="8.14075009384061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0.14729773009411418"/>
                  <c:y val="-9.048354880960178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5.3794304489439941E-2"/>
                  <c:y val="-0.1306955289164897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ETS'!$A$77,'NON-ETS &amp; ETS'!$A$78,'NON-ETS &amp; ETS'!$A$79,'NON-ETS &amp; ETS'!$A$80,'NON-ETS &amp; ETS'!$A$81,'NON-ETS &amp; ETS'!$A$87,'NON-ETS &amp; ETS'!$A$93,'NON-ETS &amp; ETS'!$A$94,'NON-ETS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ETS'!$Q$72,'NON-ETS &amp; ETS'!$Q$77,'NON-ETS &amp; ETS'!$Q$78,'NON-ETS &amp; ETS'!$Q$79,'NON-ETS &amp; ETS'!$Q$80,'NON-ETS &amp; ETS'!$Q$81,'NON-ETS &amp; ETS'!$Q$87,'NON-ETS &amp; ETS'!$Q$93,'NON-ETS &amp; ETS'!$Q$94,'NON-ETS &amp; ETS'!$Q$102)</c:f>
              <c:numCache>
                <c:formatCode>0.00</c:formatCode>
                <c:ptCount val="10"/>
                <c:pt idx="0">
                  <c:v>180.41978711803606</c:v>
                </c:pt>
                <c:pt idx="1">
                  <c:v>8190.3384893806415</c:v>
                </c:pt>
                <c:pt idx="2">
                  <c:v>1429.7414738545212</c:v>
                </c:pt>
                <c:pt idx="3">
                  <c:v>945.3226976221174</c:v>
                </c:pt>
                <c:pt idx="4">
                  <c:v>886.25614241175379</c:v>
                </c:pt>
                <c:pt idx="5">
                  <c:v>13137.910118599586</c:v>
                </c:pt>
                <c:pt idx="6">
                  <c:v>210.01449933827413</c:v>
                </c:pt>
                <c:pt idx="7">
                  <c:v>1201.0849917719931</c:v>
                </c:pt>
                <c:pt idx="8">
                  <c:v>20371.898223712367</c:v>
                </c:pt>
                <c:pt idx="9">
                  <c:v>1291.9683880384277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78090090556555147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GB" sz="2400"/>
              <a:t>2019 ESD</a:t>
            </a:r>
          </a:p>
        </c:rich>
      </c:tx>
      <c:layout>
        <c:manualLayout>
          <c:xMode val="edge"/>
          <c:yMode val="edge"/>
          <c:x val="0.40886545159965482"/>
          <c:y val="0.35440481029124266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'NON-ETS &amp; ETS'!$AE$71</c:f>
              <c:strCache>
                <c:ptCount val="1"/>
                <c:pt idx="0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4.3203979131999901E-2"/>
                  <c:y val="-0.1303741709175563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0.10260180103378966"/>
                  <c:y val="-0.1264060982350742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14205534593399324"/>
                  <c:y val="-4.93329270438847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18861827937081685"/>
                  <c:y val="7.900822673337474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0.1912659273678953"/>
                  <c:y val="7.94247205150896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16511789481598593"/>
                  <c:y val="4.60626737582072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6.2011833717417073E-2"/>
                  <c:y val="0.1191855121075982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7.6960996445023147E-2"/>
                  <c:y val="0.1212828950415261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0.16706851068316214"/>
                  <c:y val="-0.1183963246817857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8.5666831644128139E-2"/>
                  <c:y val="-0.1147453712752418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ETS'!$A$77,'NON-ETS &amp; ETS'!$A$78,'NON-ETS &amp; ETS'!$A$79,'NON-ETS &amp; ETS'!$A$80,'NON-ETS &amp; ETS'!$A$81,'NON-ETS &amp; ETS'!$A$87,'NON-ETS &amp; ETS'!$A$93,'NON-ETS &amp; ETS'!$A$94,'NON-ETS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ETS'!$AE$72,'NON-ETS &amp; ETS'!$AE$77,'NON-ETS &amp; ETS'!$AE$78,'NON-ETS &amp; ETS'!$AE$79,'NON-ETS &amp; ETS'!$AE$80,'NON-ETS &amp; ETS'!$AE$81,'NON-ETS &amp; ETS'!$AE$87,'NON-ETS &amp; ETS'!$AE$93,'NON-ETS &amp; ETS'!$AE$94,'NON-ETS &amp; ETS'!$AE$102)</c:f>
              <c:numCache>
                <c:formatCode>0.00</c:formatCode>
                <c:ptCount val="10"/>
                <c:pt idx="0">
                  <c:v>824.54020832985111</c:v>
                </c:pt>
                <c:pt idx="1">
                  <c:v>6527.1800850635054</c:v>
                </c:pt>
                <c:pt idx="2">
                  <c:v>1149.554630799505</c:v>
                </c:pt>
                <c:pt idx="3">
                  <c:v>844.28675186839644</c:v>
                </c:pt>
                <c:pt idx="4">
                  <c:v>887.33734994774511</c:v>
                </c:pt>
                <c:pt idx="5">
                  <c:v>12165.790508727752</c:v>
                </c:pt>
                <c:pt idx="6">
                  <c:v>202.09735652985265</c:v>
                </c:pt>
                <c:pt idx="7">
                  <c:v>1074.6298413262814</c:v>
                </c:pt>
                <c:pt idx="8">
                  <c:v>21151.241523250534</c:v>
                </c:pt>
                <c:pt idx="9">
                  <c:v>884.68359391669856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79291475037006864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5" Type="http://schemas.openxmlformats.org/officeDocument/2006/relationships/chart" Target="../charts/chart19.xml"/><Relationship Id="rId4" Type="http://schemas.openxmlformats.org/officeDocument/2006/relationships/chart" Target="../charts/chart1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1237456</xdr:colOff>
      <xdr:row>38</xdr:row>
      <xdr:rowOff>183356</xdr:rowOff>
    </xdr:from>
    <xdr:to>
      <xdr:col>23</xdr:col>
      <xdr:colOff>312738</xdr:colOff>
      <xdr:row>67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3B33DB0-12F2-4C6B-9444-BEC35BEB30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1571625</xdr:colOff>
      <xdr:row>105</xdr:row>
      <xdr:rowOff>71438</xdr:rowOff>
    </xdr:from>
    <xdr:to>
      <xdr:col>24</xdr:col>
      <xdr:colOff>11907</xdr:colOff>
      <xdr:row>133</xdr:row>
      <xdr:rowOff>154782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C498DC92-8C93-4A68-B918-5497EC0BC4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304800</xdr:colOff>
      <xdr:row>68</xdr:row>
      <xdr:rowOff>38100</xdr:rowOff>
    </xdr:from>
    <xdr:to>
      <xdr:col>8</xdr:col>
      <xdr:colOff>296070</xdr:colOff>
      <xdr:row>101</xdr:row>
      <xdr:rowOff>121443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DDB0F0FB-2345-4021-93FC-A316655AB5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431800</xdr:colOff>
      <xdr:row>68</xdr:row>
      <xdr:rowOff>25400</xdr:rowOff>
    </xdr:from>
    <xdr:to>
      <xdr:col>19</xdr:col>
      <xdr:colOff>661988</xdr:colOff>
      <xdr:row>101</xdr:row>
      <xdr:rowOff>96838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61CF2C5C-FE67-4983-BADA-1F585202F3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2552700</xdr:colOff>
      <xdr:row>135</xdr:row>
      <xdr:rowOff>165100</xdr:rowOff>
    </xdr:from>
    <xdr:to>
      <xdr:col>22</xdr:col>
      <xdr:colOff>558800</xdr:colOff>
      <xdr:row>136</xdr:row>
      <xdr:rowOff>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F5DC710E-AFC6-432B-B67D-9BB5BB8E7C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40</xdr:row>
      <xdr:rowOff>157956</xdr:rowOff>
    </xdr:from>
    <xdr:to>
      <xdr:col>26</xdr:col>
      <xdr:colOff>571500</xdr:colOff>
      <xdr:row>69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104A265-B3D8-47DA-8B1C-7B04C5E3DE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72</xdr:row>
      <xdr:rowOff>129381</xdr:rowOff>
    </xdr:from>
    <xdr:to>
      <xdr:col>23</xdr:col>
      <xdr:colOff>93663</xdr:colOff>
      <xdr:row>106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3269CEC-7F22-4B4A-AC6C-E3836B28AD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72</xdr:row>
      <xdr:rowOff>142081</xdr:rowOff>
    </xdr:from>
    <xdr:to>
      <xdr:col>11</xdr:col>
      <xdr:colOff>658018</xdr:colOff>
      <xdr:row>106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A9C95B99-16D6-42F0-91B6-AF3405C8C7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27</xdr:col>
      <xdr:colOff>495300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DC8AF58-2DFC-4DD0-828F-D65CBC98CB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67</xdr:row>
      <xdr:rowOff>154781</xdr:rowOff>
    </xdr:from>
    <xdr:to>
      <xdr:col>23</xdr:col>
      <xdr:colOff>17463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7F1E922-FBBA-478F-9802-0CBAB7DB43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2971005</xdr:colOff>
      <xdr:row>67</xdr:row>
      <xdr:rowOff>167481</xdr:rowOff>
    </xdr:from>
    <xdr:to>
      <xdr:col>11</xdr:col>
      <xdr:colOff>492918</xdr:colOff>
      <xdr:row>101</xdr:row>
      <xdr:rowOff>60324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CFD15F88-AF4C-41B1-9B6D-D798CB8D01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31</xdr:col>
      <xdr:colOff>508000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A34DEEE-B922-4BD2-9F1B-808F73D0CA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67</xdr:row>
      <xdr:rowOff>129381</xdr:rowOff>
    </xdr:from>
    <xdr:to>
      <xdr:col>23</xdr:col>
      <xdr:colOff>76200</xdr:colOff>
      <xdr:row>101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501B71D-5F14-445E-A652-C6911CCCF4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1548604</xdr:colOff>
      <xdr:row>68</xdr:row>
      <xdr:rowOff>12700</xdr:rowOff>
    </xdr:from>
    <xdr:to>
      <xdr:col>11</xdr:col>
      <xdr:colOff>203199</xdr:colOff>
      <xdr:row>101</xdr:row>
      <xdr:rowOff>85724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BE597D9-146B-4B06-A742-467E4A457C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800101</xdr:colOff>
      <xdr:row>40</xdr:row>
      <xdr:rowOff>114300</xdr:rowOff>
    </xdr:from>
    <xdr:to>
      <xdr:col>27</xdr:col>
      <xdr:colOff>457201</xdr:colOff>
      <xdr:row>65</xdr:row>
      <xdr:rowOff>70970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391AFC2-4E9F-428B-81CC-9C7374358C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762000</xdr:colOff>
      <xdr:row>109</xdr:row>
      <xdr:rowOff>169717</xdr:rowOff>
    </xdr:from>
    <xdr:to>
      <xdr:col>27</xdr:col>
      <xdr:colOff>330199</xdr:colOff>
      <xdr:row>141</xdr:row>
      <xdr:rowOff>51955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FE57ED1-0A69-438D-9F76-868648287A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17319</xdr:colOff>
      <xdr:row>143</xdr:row>
      <xdr:rowOff>29935</xdr:rowOff>
    </xdr:from>
    <xdr:to>
      <xdr:col>11</xdr:col>
      <xdr:colOff>727362</xdr:colOff>
      <xdr:row>177</xdr:row>
      <xdr:rowOff>16080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458CC9CE-4B60-4A11-BB03-3C1FDF99A7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38348</xdr:colOff>
      <xdr:row>143</xdr:row>
      <xdr:rowOff>21606</xdr:rowOff>
    </xdr:from>
    <xdr:to>
      <xdr:col>22</xdr:col>
      <xdr:colOff>584200</xdr:colOff>
      <xdr:row>177</xdr:row>
      <xdr:rowOff>7752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C6CFCFA6-6BC1-4F6D-B1E0-A1214C91E8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180</xdr:row>
      <xdr:rowOff>0</xdr:rowOff>
    </xdr:from>
    <xdr:to>
      <xdr:col>12</xdr:col>
      <xdr:colOff>0</xdr:colOff>
      <xdr:row>213</xdr:row>
      <xdr:rowOff>83343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C99B3848-457A-4C72-9380-AF4F5D7FA8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12</xdr:col>
      <xdr:colOff>40823</xdr:colOff>
      <xdr:row>180</xdr:row>
      <xdr:rowOff>0</xdr:rowOff>
    </xdr:from>
    <xdr:to>
      <xdr:col>22</xdr:col>
      <xdr:colOff>585108</xdr:colOff>
      <xdr:row>213</xdr:row>
      <xdr:rowOff>83343</xdr:rowOff>
    </xdr:to>
    <xdr:graphicFrame macro="">
      <xdr:nvGraphicFramePr>
        <xdr:cNvPr id="7" name="Chart 1">
          <a:extLst>
            <a:ext uri="{FF2B5EF4-FFF2-40B4-BE49-F238E27FC236}">
              <a16:creationId xmlns:a16="http://schemas.microsoft.com/office/drawing/2014/main" id="{0D45B53B-BFCD-4857-8CD8-04B15828F5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ir%20Emissions/Annual%20Inventory%20Compilation/2019data/Outputs/EU%20MM%20Decision/GHG_NCCS_1990-2019v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rivers%20Graph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 Summary 1990-2019 GHG"/>
      <sheetName val="NEW Summary 1990-2019 CO2"/>
      <sheetName val="NEW Summary 1990-2019 CH4"/>
      <sheetName val="NEW Summary 1990-2019 N2O"/>
      <sheetName val="NON-ETS &amp; ETS"/>
      <sheetName val="NEW Summary 1990-2019 GHG Recal"/>
      <sheetName val="CRF classification"/>
      <sheetName val="Summary Graph 1990-2019"/>
      <sheetName val="IPCC Sectors for CRF"/>
      <sheetName val="Sectors1990-2019"/>
      <sheetName val="Sectors Recalc."/>
      <sheetName val="Energy &amp; non-energy"/>
      <sheetName val="1990 Pie"/>
      <sheetName val="2019 Pie"/>
      <sheetName val="Report Table"/>
      <sheetName val="Kyoto Index"/>
      <sheetName val="Kyoto Index (2)"/>
      <sheetName val="Timeseries"/>
      <sheetName val="Summary Graph 1990-2019 (2)"/>
      <sheetName val="Additional Graphs"/>
      <sheetName val="Drivers Graphs"/>
      <sheetName val="Kyoto Table"/>
      <sheetName val="New report table"/>
      <sheetName val="ETS"/>
      <sheetName val="Recalculations"/>
      <sheetName val="ESD compliance"/>
      <sheetName val="GWPs"/>
      <sheetName val="NEW Summary 1990-2019 (2)"/>
      <sheetName val="EEA per capita"/>
      <sheetName val="EGBET"/>
    </sheetNames>
    <sheetDataSet>
      <sheetData sheetId="0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11327.546541430427</v>
          </cell>
          <cell r="C2">
            <v>11779.223053981637</v>
          </cell>
          <cell r="D2">
            <v>12435.922563880025</v>
          </cell>
          <cell r="E2">
            <v>12455.369426647665</v>
          </cell>
          <cell r="F2">
            <v>12791.470267912608</v>
          </cell>
          <cell r="G2">
            <v>13476.497530418037</v>
          </cell>
          <cell r="H2">
            <v>14196.591525020247</v>
          </cell>
          <cell r="I2">
            <v>14851.745603096546</v>
          </cell>
          <cell r="J2">
            <v>15218.889970934877</v>
          </cell>
          <cell r="K2">
            <v>15916.636050470148</v>
          </cell>
          <cell r="L2">
            <v>16196.993342239075</v>
          </cell>
          <cell r="M2">
            <v>17484.215895400495</v>
          </cell>
          <cell r="N2">
            <v>16491.320201590406</v>
          </cell>
          <cell r="O2">
            <v>16464.715504233973</v>
          </cell>
          <cell r="P2">
            <v>15414.768387704342</v>
          </cell>
          <cell r="Q2">
            <v>15899.441198965951</v>
          </cell>
          <cell r="R2">
            <v>15159.036518049979</v>
          </cell>
          <cell r="S2">
            <v>14673.62464376875</v>
          </cell>
          <cell r="T2">
            <v>14795.558494037734</v>
          </cell>
          <cell r="U2">
            <v>13199.56770570367</v>
          </cell>
          <cell r="V2">
            <v>13467.201212641028</v>
          </cell>
          <cell r="W2">
            <v>12059.641468853257</v>
          </cell>
          <cell r="X2">
            <v>12888.182835770944</v>
          </cell>
          <cell r="Y2">
            <v>11510.286981977359</v>
          </cell>
          <cell r="Z2">
            <v>11323.890104781722</v>
          </cell>
          <cell r="AA2">
            <v>11948.110019209371</v>
          </cell>
          <cell r="AB2">
            <v>12662.802064891375</v>
          </cell>
          <cell r="AC2">
            <v>11898.659206031596</v>
          </cell>
          <cell r="AD2">
            <v>10632.475663147303</v>
          </cell>
          <cell r="AE2">
            <v>9445.1882273075007</v>
          </cell>
        </row>
        <row r="3">
          <cell r="A3" t="str">
            <v>Public electricity and heat production</v>
          </cell>
          <cell r="B3">
            <v>10953.919869683112</v>
          </cell>
          <cell r="C3">
            <v>11440.957619988107</v>
          </cell>
          <cell r="D3">
            <v>12108.543399367891</v>
          </cell>
          <cell r="E3">
            <v>12126.246549362788</v>
          </cell>
          <cell r="F3">
            <v>12448.543664406883</v>
          </cell>
          <cell r="G3">
            <v>13132.912896120479</v>
          </cell>
          <cell r="H3">
            <v>13851.997148121833</v>
          </cell>
          <cell r="I3">
            <v>14490.618968714625</v>
          </cell>
          <cell r="J3">
            <v>14813.762420797844</v>
          </cell>
          <cell r="K3">
            <v>15498.257583697967</v>
          </cell>
          <cell r="L3">
            <v>15754.35326580209</v>
          </cell>
          <cell r="M3">
            <v>16893.896631009309</v>
          </cell>
          <cell r="N3">
            <v>15934.480447026663</v>
          </cell>
          <cell r="O3">
            <v>15222.09160194351</v>
          </cell>
          <cell r="P3">
            <v>14836.215338976092</v>
          </cell>
          <cell r="Q3">
            <v>15244.751010413473</v>
          </cell>
          <cell r="R3">
            <v>14527.038626731588</v>
          </cell>
          <cell r="S3">
            <v>14055.758786835397</v>
          </cell>
          <cell r="T3">
            <v>14155.130403839303</v>
          </cell>
          <cell r="U3">
            <v>12610.625284719028</v>
          </cell>
          <cell r="V3">
            <v>12895.102957698073</v>
          </cell>
          <cell r="W3">
            <v>11557.096395192701</v>
          </cell>
          <cell r="X3">
            <v>12350.197945274353</v>
          </cell>
          <cell r="Y3">
            <v>10977.54258503197</v>
          </cell>
          <cell r="Z3">
            <v>10837.729028771228</v>
          </cell>
          <cell r="AA3">
            <v>11400.97428640042</v>
          </cell>
          <cell r="AB3">
            <v>12149.481906193289</v>
          </cell>
          <cell r="AC3">
            <v>11379.09405213669</v>
          </cell>
          <cell r="AD3">
            <v>10110.545502787687</v>
          </cell>
          <cell r="AE3">
            <v>8984.9369845567871</v>
          </cell>
        </row>
        <row r="4">
          <cell r="A4" t="str">
            <v>Petroleum refining</v>
          </cell>
          <cell r="B4">
            <v>168.67007475966938</v>
          </cell>
          <cell r="C4">
            <v>166.7086346603628</v>
          </cell>
          <cell r="D4">
            <v>171.81510003498963</v>
          </cell>
          <cell r="E4">
            <v>172.65167482911988</v>
          </cell>
          <cell r="F4">
            <v>178.26827632214111</v>
          </cell>
          <cell r="G4">
            <v>181.27469310609743</v>
          </cell>
          <cell r="H4">
            <v>179.40716809897683</v>
          </cell>
          <cell r="I4">
            <v>218.74674770939885</v>
          </cell>
          <cell r="J4">
            <v>247.81659474314813</v>
          </cell>
          <cell r="K4">
            <v>223.85552667956068</v>
          </cell>
          <cell r="L4">
            <v>274.79746671454512</v>
          </cell>
          <cell r="M4">
            <v>321.48320368155123</v>
          </cell>
          <cell r="N4">
            <v>339.74552462903137</v>
          </cell>
          <cell r="O4">
            <v>337.5763219870114</v>
          </cell>
          <cell r="P4">
            <v>336.65395268567238</v>
          </cell>
          <cell r="Q4">
            <v>411.8653994268235</v>
          </cell>
          <cell r="R4">
            <v>377.14348359621266</v>
          </cell>
          <cell r="S4">
            <v>360.79726024210686</v>
          </cell>
          <cell r="T4">
            <v>367.47977817534064</v>
          </cell>
          <cell r="U4">
            <v>315.3907495271298</v>
          </cell>
          <cell r="V4">
            <v>310.47454786791877</v>
          </cell>
          <cell r="W4">
            <v>285.49057113333788</v>
          </cell>
          <cell r="X4">
            <v>313.64292513346294</v>
          </cell>
          <cell r="Y4">
            <v>294.56254106953065</v>
          </cell>
          <cell r="Z4">
            <v>279.47662558764301</v>
          </cell>
          <cell r="AA4">
            <v>358.72704903232011</v>
          </cell>
          <cell r="AB4">
            <v>313.57152456737884</v>
          </cell>
          <cell r="AC4">
            <v>311.19048192085194</v>
          </cell>
          <cell r="AD4">
            <v>322.19314711962551</v>
          </cell>
          <cell r="AE4">
            <v>275.09400637824217</v>
          </cell>
        </row>
        <row r="5">
          <cell r="A5" t="str">
            <v>Solid fuels and other energy industries</v>
          </cell>
          <cell r="B5">
            <v>100.53678355437907</v>
          </cell>
          <cell r="C5">
            <v>76.54991489954142</v>
          </cell>
          <cell r="D5">
            <v>65.273087005793954</v>
          </cell>
          <cell r="E5">
            <v>62.605311784631738</v>
          </cell>
          <cell r="F5">
            <v>72.152664440590968</v>
          </cell>
          <cell r="G5">
            <v>69.441462401639171</v>
          </cell>
          <cell r="H5">
            <v>72.218389713792263</v>
          </cell>
          <cell r="I5">
            <v>51.648672818497268</v>
          </cell>
          <cell r="J5">
            <v>79.956189002831252</v>
          </cell>
          <cell r="K5">
            <v>77.939136899148238</v>
          </cell>
          <cell r="L5">
            <v>87.150476539279381</v>
          </cell>
          <cell r="M5">
            <v>118.84269779976697</v>
          </cell>
          <cell r="N5">
            <v>145.60131936255476</v>
          </cell>
          <cell r="O5">
            <v>166.03053044546459</v>
          </cell>
          <cell r="P5">
            <v>162.23941951242472</v>
          </cell>
          <cell r="Q5">
            <v>171.89367022298498</v>
          </cell>
          <cell r="R5">
            <v>172.44163464640769</v>
          </cell>
          <cell r="S5">
            <v>166.44662571284456</v>
          </cell>
          <cell r="T5">
            <v>187.87265842067103</v>
          </cell>
          <cell r="U5">
            <v>193.09291837353277</v>
          </cell>
          <cell r="V5">
            <v>174.66014365726875</v>
          </cell>
          <cell r="W5">
            <v>137.45593442979524</v>
          </cell>
          <cell r="X5">
            <v>146.2858520629828</v>
          </cell>
          <cell r="Y5">
            <v>162.00654812888271</v>
          </cell>
          <cell r="Z5">
            <v>134.84267332651226</v>
          </cell>
          <cell r="AA5">
            <v>115.75474134015853</v>
          </cell>
          <cell r="AB5">
            <v>126.26142546254542</v>
          </cell>
          <cell r="AC5">
            <v>129.40928035100248</v>
          </cell>
          <cell r="AD5">
            <v>119.33019682053705</v>
          </cell>
          <cell r="AE5">
            <v>107.93290734126791</v>
          </cell>
        </row>
        <row r="6">
          <cell r="A6" t="str">
            <v>Fugitive emissions</v>
          </cell>
          <cell r="B6">
            <v>104.41981343326695</v>
          </cell>
          <cell r="C6">
            <v>95.006884433624876</v>
          </cell>
          <cell r="D6">
            <v>90.290977471351027</v>
          </cell>
          <cell r="E6">
            <v>93.865890671125982</v>
          </cell>
          <cell r="F6">
            <v>92.505662742992058</v>
          </cell>
          <cell r="G6">
            <v>92.868478789822092</v>
          </cell>
          <cell r="H6">
            <v>92.968819085645578</v>
          </cell>
          <cell r="I6">
            <v>90.731213854022926</v>
          </cell>
          <cell r="J6">
            <v>77.354766391054227</v>
          </cell>
          <cell r="K6">
            <v>116.58380319347341</v>
          </cell>
          <cell r="L6">
            <v>80.692133183159257</v>
          </cell>
          <cell r="M6">
            <v>149.99336290986921</v>
          </cell>
          <cell r="N6">
            <v>71.49291057215811</v>
          </cell>
          <cell r="O6">
            <v>739.01704985798699</v>
          </cell>
          <cell r="P6">
            <v>79.659676530152083</v>
          </cell>
          <cell r="Q6">
            <v>70.931118902668288</v>
          </cell>
          <cell r="R6">
            <v>82.412773075771781</v>
          </cell>
          <cell r="S6">
            <v>90.62197097840172</v>
          </cell>
          <cell r="T6">
            <v>85.075653602419919</v>
          </cell>
          <cell r="U6">
            <v>80.458753083977854</v>
          </cell>
          <cell r="V6">
            <v>86.963563417768498</v>
          </cell>
          <cell r="W6">
            <v>79.598568097422771</v>
          </cell>
          <cell r="X6">
            <v>78.056113300144077</v>
          </cell>
          <cell r="Y6">
            <v>76.175307746976785</v>
          </cell>
          <cell r="Z6">
            <v>71.841777096337879</v>
          </cell>
          <cell r="AA6">
            <v>72.653942436471752</v>
          </cell>
          <cell r="AB6">
            <v>73.487208668161855</v>
          </cell>
          <cell r="AC6">
            <v>78.965391623051744</v>
          </cell>
          <cell r="AD6">
            <v>80.40681641945261</v>
          </cell>
          <cell r="AE6">
            <v>77.224329031203325</v>
          </cell>
        </row>
        <row r="7">
          <cell r="A7" t="str">
            <v>Residential</v>
          </cell>
          <cell r="B7">
            <v>7521.2919552762651</v>
          </cell>
          <cell r="C7">
            <v>7620.7867391935361</v>
          </cell>
          <cell r="D7">
            <v>6826.0172325714802</v>
          </cell>
          <cell r="E7">
            <v>6816.5071274859538</v>
          </cell>
          <cell r="F7">
            <v>6740.6988117823857</v>
          </cell>
          <cell r="G7">
            <v>6565.0877233158617</v>
          </cell>
          <cell r="H7">
            <v>6895.2198896605723</v>
          </cell>
          <cell r="I7">
            <v>6644.8746103067469</v>
          </cell>
          <cell r="J7">
            <v>7208.0123460938512</v>
          </cell>
          <cell r="K7">
            <v>6954.7922574213198</v>
          </cell>
          <cell r="L7">
            <v>7046.6987174867645</v>
          </cell>
          <cell r="M7">
            <v>7391.0708340313849</v>
          </cell>
          <cell r="N7">
            <v>7396.4145961977374</v>
          </cell>
          <cell r="O7">
            <v>7621.6788690515341</v>
          </cell>
          <cell r="P7">
            <v>7768.6281498407616</v>
          </cell>
          <cell r="Q7">
            <v>8202.6164893806417</v>
          </cell>
          <cell r="R7">
            <v>8063.6118540746611</v>
          </cell>
          <cell r="S7">
            <v>7888.7880074560344</v>
          </cell>
          <cell r="T7">
            <v>8662.4196264400016</v>
          </cell>
          <cell r="U7">
            <v>8513.4863016409181</v>
          </cell>
          <cell r="V7">
            <v>8771.9798344866431</v>
          </cell>
          <cell r="W7">
            <v>7590.0434668327671</v>
          </cell>
          <cell r="X7">
            <v>7102.2385911317524</v>
          </cell>
          <cell r="Y7">
            <v>6969.0134273783988</v>
          </cell>
          <cell r="Z7">
            <v>6143.9004252382647</v>
          </cell>
          <cell r="AA7">
            <v>6480.5009162220904</v>
          </cell>
          <cell r="AB7">
            <v>6489.7433165847006</v>
          </cell>
          <cell r="AC7">
            <v>6428.904606592364</v>
          </cell>
          <cell r="AD7">
            <v>7042.8914930751725</v>
          </cell>
          <cell r="AE7">
            <v>6527.1800850635054</v>
          </cell>
        </row>
        <row r="8">
          <cell r="A8" t="str">
            <v>Manufacturing Combustion</v>
          </cell>
          <cell r="B8">
            <v>4097.8246571951704</v>
          </cell>
          <cell r="C8">
            <v>4185.9692200247264</v>
          </cell>
          <cell r="D8">
            <v>3862.6796578089329</v>
          </cell>
          <cell r="E8">
            <v>4071.5974661162409</v>
          </cell>
          <cell r="F8">
            <v>4312.1678188262094</v>
          </cell>
          <cell r="G8">
            <v>4331.2989769779233</v>
          </cell>
          <cell r="H8">
            <v>4198.3870987386135</v>
          </cell>
          <cell r="I8">
            <v>4541.470551301386</v>
          </cell>
          <cell r="J8">
            <v>4524.3581528333161</v>
          </cell>
          <cell r="K8">
            <v>4694.5944778590701</v>
          </cell>
          <cell r="L8">
            <v>5479.7901103896793</v>
          </cell>
          <cell r="M8">
            <v>5444.7030775496469</v>
          </cell>
          <cell r="N8">
            <v>5107.6582749093459</v>
          </cell>
          <cell r="O8">
            <v>5221.7570730151665</v>
          </cell>
          <cell r="P8">
            <v>5292.514251575567</v>
          </cell>
          <cell r="Q8">
            <v>5471.8142700518583</v>
          </cell>
          <cell r="R8">
            <v>5260.8635420924411</v>
          </cell>
          <cell r="S8">
            <v>5348.6656747575917</v>
          </cell>
          <cell r="T8">
            <v>5158.2581586382084</v>
          </cell>
          <cell r="U8">
            <v>4135.3775859970528</v>
          </cell>
          <cell r="V8">
            <v>4164.4953133158988</v>
          </cell>
          <cell r="W8">
            <v>3689.8780468680611</v>
          </cell>
          <cell r="X8">
            <v>3757.1285209171765</v>
          </cell>
          <cell r="Y8">
            <v>3920.6308441800334</v>
          </cell>
          <cell r="Z8">
            <v>4179.1255884352395</v>
          </cell>
          <cell r="AA8">
            <v>4261.1194586546135</v>
          </cell>
          <cell r="AB8">
            <v>4352.2552640191907</v>
          </cell>
          <cell r="AC8">
            <v>4461.7819475526903</v>
          </cell>
          <cell r="AD8">
            <v>4684.9169594239993</v>
          </cell>
          <cell r="AE8">
            <v>4589.2031287031677</v>
          </cell>
        </row>
        <row r="9">
          <cell r="A9" t="str">
            <v>Commercial Services</v>
          </cell>
          <cell r="B9">
            <v>994.8549301916496</v>
          </cell>
          <cell r="C9">
            <v>1012.640015466841</v>
          </cell>
          <cell r="D9">
            <v>1006.6566560716333</v>
          </cell>
          <cell r="E9">
            <v>994.4611570081745</v>
          </cell>
          <cell r="F9">
            <v>1084.1844266268645</v>
          </cell>
          <cell r="G9">
            <v>1063.3838517713314</v>
          </cell>
          <cell r="H9">
            <v>962.18239594407828</v>
          </cell>
          <cell r="I9">
            <v>970.41648778308092</v>
          </cell>
          <cell r="J9">
            <v>958.96212860051037</v>
          </cell>
          <cell r="K9">
            <v>993.98532074521017</v>
          </cell>
          <cell r="L9">
            <v>1020.1722962952116</v>
          </cell>
          <cell r="M9">
            <v>997.52133655666637</v>
          </cell>
          <cell r="N9">
            <v>951.29540722626609</v>
          </cell>
          <cell r="O9">
            <v>1036.6748780530409</v>
          </cell>
          <cell r="P9">
            <v>992.72719738920568</v>
          </cell>
          <cell r="Q9">
            <v>1010.2486976221174</v>
          </cell>
          <cell r="R9">
            <v>982.84567543256378</v>
          </cell>
          <cell r="S9">
            <v>962.72741714382175</v>
          </cell>
          <cell r="T9">
            <v>990.73184594555357</v>
          </cell>
          <cell r="U9">
            <v>752.99129439398985</v>
          </cell>
          <cell r="V9">
            <v>801.8783731990975</v>
          </cell>
          <cell r="W9">
            <v>833.68647804722082</v>
          </cell>
          <cell r="X9">
            <v>859.55479051027271</v>
          </cell>
          <cell r="Y9">
            <v>870.93060398210616</v>
          </cell>
          <cell r="Z9">
            <v>777.18239166187436</v>
          </cell>
          <cell r="AA9">
            <v>856.98160348764566</v>
          </cell>
          <cell r="AB9">
            <v>824.79240061977646</v>
          </cell>
          <cell r="AC9">
            <v>835.75677994010402</v>
          </cell>
          <cell r="AD9">
            <v>875.38347843344479</v>
          </cell>
          <cell r="AE9">
            <v>891.48306384084401</v>
          </cell>
        </row>
        <row r="10">
          <cell r="A10" t="str">
            <v>Public Services</v>
          </cell>
          <cell r="B10">
            <v>1115.263094995961</v>
          </cell>
          <cell r="C10">
            <v>1094.937258712383</v>
          </cell>
          <cell r="D10">
            <v>1007.0326804910544</v>
          </cell>
          <cell r="E10">
            <v>986.53044727230031</v>
          </cell>
          <cell r="F10">
            <v>1002.4909091748458</v>
          </cell>
          <cell r="G10">
            <v>941.81792396579021</v>
          </cell>
          <cell r="H10">
            <v>907.75571381160751</v>
          </cell>
          <cell r="I10">
            <v>870.36270741962903</v>
          </cell>
          <cell r="J10">
            <v>828.42832361816977</v>
          </cell>
          <cell r="K10">
            <v>868.15772800774573</v>
          </cell>
          <cell r="L10">
            <v>922.77082103318673</v>
          </cell>
          <cell r="M10">
            <v>920.72079090517354</v>
          </cell>
          <cell r="N10">
            <v>890.96797981098894</v>
          </cell>
          <cell r="O10">
            <v>879.00675984518557</v>
          </cell>
          <cell r="P10">
            <v>854.25944400317258</v>
          </cell>
          <cell r="Q10">
            <v>886.25614241175379</v>
          </cell>
          <cell r="R10">
            <v>896.04342057249983</v>
          </cell>
          <cell r="S10">
            <v>890.48690386943179</v>
          </cell>
          <cell r="T10">
            <v>941.35485699537662</v>
          </cell>
          <cell r="U10">
            <v>842.92787089373269</v>
          </cell>
          <cell r="V10">
            <v>892.83199831251648</v>
          </cell>
          <cell r="W10">
            <v>776.61407114284543</v>
          </cell>
          <cell r="X10">
            <v>819.4496367143729</v>
          </cell>
          <cell r="Y10">
            <v>851.24162516140871</v>
          </cell>
          <cell r="Z10">
            <v>847.13058378612845</v>
          </cell>
          <cell r="AA10">
            <v>860.35070517860447</v>
          </cell>
          <cell r="AB10">
            <v>889.23984519714702</v>
          </cell>
          <cell r="AC10">
            <v>826.79396778849423</v>
          </cell>
          <cell r="AD10">
            <v>877.02238461133163</v>
          </cell>
          <cell r="AE10">
            <v>887.33734994774511</v>
          </cell>
        </row>
        <row r="11">
          <cell r="A11" t="str">
            <v>Transport</v>
          </cell>
          <cell r="B11">
            <v>5145.8086565669782</v>
          </cell>
          <cell r="C11">
            <v>5325.0769727353618</v>
          </cell>
          <cell r="D11">
            <v>5755.2664093308695</v>
          </cell>
          <cell r="E11">
            <v>5732.1164866348136</v>
          </cell>
          <cell r="F11">
            <v>5984.6061135172658</v>
          </cell>
          <cell r="G11">
            <v>6279.5740533962489</v>
          </cell>
          <cell r="H11">
            <v>7331.7436158762612</v>
          </cell>
          <cell r="I11">
            <v>7711.8779052720392</v>
          </cell>
          <cell r="J11">
            <v>9060.1044640034561</v>
          </cell>
          <cell r="K11">
            <v>9754.3180164763708</v>
          </cell>
          <cell r="L11">
            <v>10796.035422816874</v>
          </cell>
          <cell r="M11">
            <v>11319.619958581305</v>
          </cell>
          <cell r="N11">
            <v>11513.812176224772</v>
          </cell>
          <cell r="O11">
            <v>11715.114219001098</v>
          </cell>
          <cell r="P11">
            <v>12434.27652642562</v>
          </cell>
          <cell r="Q11">
            <v>13143.026118599586</v>
          </cell>
          <cell r="R11">
            <v>13821.712161737938</v>
          </cell>
          <cell r="S11">
            <v>14407.749121167995</v>
          </cell>
          <cell r="T11">
            <v>13678.834810831084</v>
          </cell>
          <cell r="U11">
            <v>12459.047836737413</v>
          </cell>
          <cell r="V11">
            <v>11543.53250176998</v>
          </cell>
          <cell r="W11">
            <v>11232.897789749286</v>
          </cell>
          <cell r="X11">
            <v>10844.950313978419</v>
          </cell>
          <cell r="Y11">
            <v>11077.871340807491</v>
          </cell>
          <cell r="Z11">
            <v>11361.229516235888</v>
          </cell>
          <cell r="AA11">
            <v>11827.272165459115</v>
          </cell>
          <cell r="AB11">
            <v>12308.281449293694</v>
          </cell>
          <cell r="AC11">
            <v>12026.685517401969</v>
          </cell>
          <cell r="AD11">
            <v>12225.068189744117</v>
          </cell>
          <cell r="AE11">
            <v>12186.559537354849</v>
          </cell>
        </row>
        <row r="12">
          <cell r="A12" t="str">
            <v>Domestic aviation</v>
          </cell>
          <cell r="B12">
            <v>48.400106486222576</v>
          </cell>
          <cell r="C12">
            <v>43.890462728732835</v>
          </cell>
          <cell r="D12">
            <v>43.505353402501697</v>
          </cell>
          <cell r="E12">
            <v>37.422091319771468</v>
          </cell>
          <cell r="F12">
            <v>38.894043702560808</v>
          </cell>
          <cell r="G12">
            <v>45.734268208919957</v>
          </cell>
          <cell r="H12">
            <v>48.936446679882778</v>
          </cell>
          <cell r="I12">
            <v>51.411187016316838</v>
          </cell>
          <cell r="J12">
            <v>56.835196392367649</v>
          </cell>
          <cell r="K12">
            <v>64.36525303110119</v>
          </cell>
          <cell r="L12">
            <v>69.643484311968763</v>
          </cell>
          <cell r="M12">
            <v>69.19228723427733</v>
          </cell>
          <cell r="N12">
            <v>68.575781212525385</v>
          </cell>
          <cell r="O12">
            <v>71.175231401416426</v>
          </cell>
          <cell r="P12">
            <v>67.929569362526678</v>
          </cell>
          <cell r="Q12">
            <v>80.207235907855747</v>
          </cell>
          <cell r="R12">
            <v>92.038297872635994</v>
          </cell>
          <cell r="S12">
            <v>85.020551063372494</v>
          </cell>
          <cell r="T12">
            <v>80.52753322756412</v>
          </cell>
          <cell r="U12">
            <v>65.618694926951818</v>
          </cell>
          <cell r="V12">
            <v>49.510807676865383</v>
          </cell>
          <cell r="W12">
            <v>24.652442584170675</v>
          </cell>
          <cell r="X12">
            <v>14.990550534278892</v>
          </cell>
          <cell r="Y12">
            <v>15.371013158611117</v>
          </cell>
          <cell r="Z12">
            <v>14.690987612673478</v>
          </cell>
          <cell r="AA12">
            <v>15.550589478914977</v>
          </cell>
          <cell r="AB12">
            <v>16.783691344646389</v>
          </cell>
          <cell r="AC12">
            <v>17.452139183375419</v>
          </cell>
          <cell r="AD12">
            <v>16.775562003176915</v>
          </cell>
          <cell r="AE12">
            <v>17.639469401659657</v>
          </cell>
        </row>
        <row r="13">
          <cell r="A13" t="str">
            <v>Road transportation</v>
          </cell>
          <cell r="B13">
            <v>4789.3801468327483</v>
          </cell>
          <cell r="C13">
            <v>4979.6851958572797</v>
          </cell>
          <cell r="D13">
            <v>5415.5621643489794</v>
          </cell>
          <cell r="E13">
            <v>5408.1833225608607</v>
          </cell>
          <cell r="F13">
            <v>5662.1156954065727</v>
          </cell>
          <cell r="G13">
            <v>5892.0318708766408</v>
          </cell>
          <cell r="H13">
            <v>6896.8232596346779</v>
          </cell>
          <cell r="I13">
            <v>7305.8638770475181</v>
          </cell>
          <cell r="J13">
            <v>8670.308743926209</v>
          </cell>
          <cell r="K13">
            <v>9322.4255789985709</v>
          </cell>
          <cell r="L13">
            <v>10374.07213310587</v>
          </cell>
          <cell r="M13">
            <v>10840.626395982112</v>
          </cell>
          <cell r="N13">
            <v>11044.282781727159</v>
          </cell>
          <cell r="O13">
            <v>11213.923077304466</v>
          </cell>
          <cell r="P13">
            <v>11865.632385735007</v>
          </cell>
          <cell r="Q13">
            <v>12562.049268027424</v>
          </cell>
          <cell r="R13">
            <v>13191.228912082443</v>
          </cell>
          <cell r="S13">
            <v>13847.84021227087</v>
          </cell>
          <cell r="T13">
            <v>13093.114861681317</v>
          </cell>
          <cell r="U13">
            <v>11907.909770948079</v>
          </cell>
          <cell r="V13">
            <v>10996.339151328144</v>
          </cell>
          <cell r="W13">
            <v>10747.577370440318</v>
          </cell>
          <cell r="X13">
            <v>10375.775174521501</v>
          </cell>
          <cell r="Y13">
            <v>10606.463877238288</v>
          </cell>
          <cell r="Z13">
            <v>10855.509381241591</v>
          </cell>
          <cell r="AA13">
            <v>11329.966150298811</v>
          </cell>
          <cell r="AB13">
            <v>11764.490858676998</v>
          </cell>
          <cell r="AC13">
            <v>11517.80303515993</v>
          </cell>
          <cell r="AD13">
            <v>11677.497376243251</v>
          </cell>
          <cell r="AE13">
            <v>11611.257472379173</v>
          </cell>
        </row>
        <row r="14">
          <cell r="A14" t="str">
            <v>Railways</v>
          </cell>
          <cell r="B14">
            <v>148.86637452036004</v>
          </cell>
          <cell r="C14">
            <v>144.57874852610999</v>
          </cell>
          <cell r="D14">
            <v>129.65781006611999</v>
          </cell>
          <cell r="E14">
            <v>142.34918300909999</v>
          </cell>
          <cell r="F14">
            <v>134.11694110014</v>
          </cell>
          <cell r="G14">
            <v>124.51265887301999</v>
          </cell>
          <cell r="H14">
            <v>145.09326364542</v>
          </cell>
          <cell r="I14">
            <v>139.94811245232</v>
          </cell>
          <cell r="J14">
            <v>144.06423340680001</v>
          </cell>
          <cell r="K14">
            <v>138.57607213415997</v>
          </cell>
          <cell r="L14">
            <v>137.64994491940203</v>
          </cell>
          <cell r="M14">
            <v>150.23841483851999</v>
          </cell>
          <cell r="N14">
            <v>131.37286046381999</v>
          </cell>
          <cell r="O14">
            <v>145.09326364542</v>
          </cell>
          <cell r="P14">
            <v>152.98249547483999</v>
          </cell>
          <cell r="Q14">
            <v>136.58069370191211</v>
          </cell>
          <cell r="R14">
            <v>136.58069370191211</v>
          </cell>
          <cell r="S14">
            <v>147.70526624826999</v>
          </cell>
          <cell r="T14">
            <v>156.53706619388771</v>
          </cell>
          <cell r="U14">
            <v>137.35688328510679</v>
          </cell>
          <cell r="V14">
            <v>136.30730117794968</v>
          </cell>
          <cell r="W14">
            <v>136.52350642814636</v>
          </cell>
          <cell r="X14">
            <v>131.92994006401719</v>
          </cell>
          <cell r="Y14">
            <v>131.38444200807905</v>
          </cell>
          <cell r="Z14">
            <v>120.52732143027721</v>
          </cell>
          <cell r="AA14">
            <v>122.83311312101043</v>
          </cell>
          <cell r="AB14">
            <v>125.09843312030688</v>
          </cell>
          <cell r="AC14">
            <v>129.13778925403994</v>
          </cell>
          <cell r="AD14">
            <v>130.49208530066824</v>
          </cell>
          <cell r="AE14">
            <v>136.55275258530426</v>
          </cell>
        </row>
        <row r="15">
          <cell r="A15" t="str">
            <v>Domestic navigation</v>
          </cell>
          <cell r="B15">
            <v>85.769464065566396</v>
          </cell>
          <cell r="C15">
            <v>82.603750985809199</v>
          </cell>
          <cell r="D15">
            <v>92.143063212526812</v>
          </cell>
          <cell r="E15">
            <v>92.143063212526812</v>
          </cell>
          <cell r="F15">
            <v>104.8059155315556</v>
          </cell>
          <cell r="G15">
            <v>92.100890225080789</v>
          </cell>
          <cell r="H15">
            <v>104.97460748133962</v>
          </cell>
          <cell r="I15">
            <v>108.14032056109679</v>
          </cell>
          <cell r="J15">
            <v>117.7639787627064</v>
          </cell>
          <cell r="K15">
            <v>130.5533500440732</v>
          </cell>
          <cell r="L15">
            <v>152.65299152182217</v>
          </cell>
          <cell r="M15">
            <v>152.59264144127079</v>
          </cell>
          <cell r="N15">
            <v>162.02943059999097</v>
          </cell>
          <cell r="O15">
            <v>174.63193283846834</v>
          </cell>
          <cell r="P15">
            <v>227.11502081976138</v>
          </cell>
          <cell r="Q15">
            <v>211.19096114772944</v>
          </cell>
          <cell r="R15">
            <v>250.12938149372886</v>
          </cell>
          <cell r="S15">
            <v>197.52859629053373</v>
          </cell>
          <cell r="T15">
            <v>204.73483947416227</v>
          </cell>
          <cell r="U15">
            <v>199.52148308613846</v>
          </cell>
          <cell r="V15">
            <v>200.1179461732057</v>
          </cell>
          <cell r="W15">
            <v>173.7293136834902</v>
          </cell>
          <cell r="X15">
            <v>183.59719763026533</v>
          </cell>
          <cell r="Y15">
            <v>179.58536753529575</v>
          </cell>
          <cell r="Z15">
            <v>224.81245213777882</v>
          </cell>
          <cell r="AA15">
            <v>221.73465518067172</v>
          </cell>
          <cell r="AB15">
            <v>266.45871798797521</v>
          </cell>
          <cell r="AC15">
            <v>235.2825977256233</v>
          </cell>
          <cell r="AD15">
            <v>260.2336301322706</v>
          </cell>
          <cell r="AE15">
            <v>277.15973483482497</v>
          </cell>
        </row>
        <row r="16">
          <cell r="A16" t="str">
            <v>Other transportation</v>
          </cell>
          <cell r="B16">
            <v>73.392564662080531</v>
          </cell>
          <cell r="C16">
            <v>74.31881463743035</v>
          </cell>
          <cell r="D16">
            <v>74.398018300741285</v>
          </cell>
          <cell r="E16">
            <v>52.018826532555124</v>
          </cell>
          <cell r="F16">
            <v>44.673517776435844</v>
          </cell>
          <cell r="G16">
            <v>125.19436521258731</v>
          </cell>
          <cell r="H16">
            <v>135.9160384349413</v>
          </cell>
          <cell r="I16">
            <v>106.5144081947878</v>
          </cell>
          <cell r="J16">
            <v>71.132311515373104</v>
          </cell>
          <cell r="K16">
            <v>98.39776226846665</v>
          </cell>
          <cell r="L16">
            <v>62.016868957811283</v>
          </cell>
          <cell r="M16">
            <v>106.97021908512424</v>
          </cell>
          <cell r="N16">
            <v>107.55132222127699</v>
          </cell>
          <cell r="O16">
            <v>110.29071381132847</v>
          </cell>
          <cell r="P16">
            <v>120.61705503348385</v>
          </cell>
          <cell r="Q16">
            <v>152.99795981466491</v>
          </cell>
          <cell r="R16">
            <v>151.73487658721885</v>
          </cell>
          <cell r="S16">
            <v>129.65449529494879</v>
          </cell>
          <cell r="T16">
            <v>143.92051025415407</v>
          </cell>
          <cell r="U16">
            <v>148.64100449113491</v>
          </cell>
          <cell r="V16">
            <v>161.25729541381537</v>
          </cell>
          <cell r="W16">
            <v>150.41515661316112</v>
          </cell>
          <cell r="X16">
            <v>138.65745122835756</v>
          </cell>
          <cell r="Y16">
            <v>145.06664086721847</v>
          </cell>
          <cell r="Z16">
            <v>145.68937381356668</v>
          </cell>
          <cell r="AA16">
            <v>137.18765737970654</v>
          </cell>
          <cell r="AB16">
            <v>135.44974816376859</v>
          </cell>
          <cell r="AC16">
            <v>127.00995607900069</v>
          </cell>
          <cell r="AD16">
            <v>140.06953606475147</v>
          </cell>
          <cell r="AE16">
            <v>143.95010815388682</v>
          </cell>
        </row>
        <row r="17">
          <cell r="A17" t="str">
            <v>Industrial Processes</v>
          </cell>
          <cell r="B17">
            <v>3274.5701902448959</v>
          </cell>
          <cell r="C17">
            <v>2961.9136633713592</v>
          </cell>
          <cell r="D17">
            <v>2873.5340583860234</v>
          </cell>
          <cell r="E17">
            <v>2838.8560942071199</v>
          </cell>
          <cell r="F17">
            <v>3077.3096737103683</v>
          </cell>
          <cell r="G17">
            <v>2990.935075350942</v>
          </cell>
          <cell r="H17">
            <v>3073.0885933630425</v>
          </cell>
          <cell r="I17">
            <v>3402.701062066777</v>
          </cell>
          <cell r="J17">
            <v>3292.659993381963</v>
          </cell>
          <cell r="K17">
            <v>3242.2189641272548</v>
          </cell>
          <cell r="L17">
            <v>3789.5008896930258</v>
          </cell>
          <cell r="M17">
            <v>3821.7860490602447</v>
          </cell>
          <cell r="N17">
            <v>3303.4710366702693</v>
          </cell>
          <cell r="O17">
            <v>2496.6623685794016</v>
          </cell>
          <cell r="P17">
            <v>2668.2458739727763</v>
          </cell>
          <cell r="Q17">
            <v>2764.6982894482744</v>
          </cell>
          <cell r="R17">
            <v>2710.9907017325586</v>
          </cell>
          <cell r="S17">
            <v>2767.3554732712864</v>
          </cell>
          <cell r="T17">
            <v>2472.2527838048982</v>
          </cell>
          <cell r="U17">
            <v>1657.4464900173925</v>
          </cell>
          <cell r="V17">
            <v>1463.9117224433915</v>
          </cell>
          <cell r="W17">
            <v>1333.8041197047471</v>
          </cell>
          <cell r="X17">
            <v>1560.2440579532233</v>
          </cell>
          <cell r="Y17">
            <v>1478.4173798721908</v>
          </cell>
          <cell r="Z17">
            <v>1822.9930060520539</v>
          </cell>
          <cell r="AA17">
            <v>2007.2584396174789</v>
          </cell>
          <cell r="AB17">
            <v>2150.1028938422182</v>
          </cell>
          <cell r="AC17">
            <v>2238.1821873955132</v>
          </cell>
          <cell r="AD17">
            <v>2295.1341389621753</v>
          </cell>
          <cell r="AE17">
            <v>2259.7664031743752</v>
          </cell>
        </row>
        <row r="18">
          <cell r="A18" t="str">
            <v>Mineral industry</v>
          </cell>
          <cell r="B18">
            <v>1116.7254085014333</v>
          </cell>
          <cell r="C18">
            <v>992.38939661731536</v>
          </cell>
          <cell r="D18">
            <v>932.96808506651939</v>
          </cell>
          <cell r="E18">
            <v>951.12593750870883</v>
          </cell>
          <cell r="F18">
            <v>1081.7022655246876</v>
          </cell>
          <cell r="G18">
            <v>1084.1810327260134</v>
          </cell>
          <cell r="H18">
            <v>1198.3870831754853</v>
          </cell>
          <cell r="I18">
            <v>1384.9248481927566</v>
          </cell>
          <cell r="J18">
            <v>1288.1260716317763</v>
          </cell>
          <cell r="K18">
            <v>1353.709634567598</v>
          </cell>
          <cell r="L18">
            <v>1908.7841314126661</v>
          </cell>
          <cell r="M18">
            <v>2061.4371933464076</v>
          </cell>
          <cell r="N18">
            <v>2063.3791229426015</v>
          </cell>
          <cell r="O18">
            <v>2342.3181160836975</v>
          </cell>
          <cell r="P18">
            <v>2507.0626593013171</v>
          </cell>
          <cell r="Q18">
            <v>2552.7953464691873</v>
          </cell>
          <cell r="R18">
            <v>2538.7434105910074</v>
          </cell>
          <cell r="S18">
            <v>2580.4341213620519</v>
          </cell>
          <cell r="T18">
            <v>2301.583745387552</v>
          </cell>
          <cell r="U18">
            <v>1485.322669481403</v>
          </cell>
          <cell r="V18">
            <v>1299.0484147465629</v>
          </cell>
          <cell r="W18">
            <v>1167.2705389694754</v>
          </cell>
          <cell r="X18">
            <v>1391.9677990924165</v>
          </cell>
          <cell r="Y18">
            <v>1301.695001530657</v>
          </cell>
          <cell r="Z18">
            <v>1650.4531530457709</v>
          </cell>
          <cell r="AA18">
            <v>1830.3635214124336</v>
          </cell>
          <cell r="AB18">
            <v>1968.4013520332232</v>
          </cell>
          <cell r="AC18">
            <v>2039.8562560230891</v>
          </cell>
          <cell r="AD18">
            <v>2094.5489797619248</v>
          </cell>
          <cell r="AE18">
            <v>2057.6690466445225</v>
          </cell>
        </row>
        <row r="19">
          <cell r="A19" t="str">
            <v>Chemical industry</v>
          </cell>
          <cell r="B19">
            <v>1985.5534978391947</v>
          </cell>
          <cell r="C19">
            <v>1811.3149009289532</v>
          </cell>
          <cell r="D19">
            <v>1784.5598679642192</v>
          </cell>
          <cell r="E19">
            <v>1727.1851861620685</v>
          </cell>
          <cell r="F19">
            <v>1837.6240166776079</v>
          </cell>
          <cell r="G19">
            <v>1754.435682700223</v>
          </cell>
          <cell r="H19">
            <v>1703.8488518539398</v>
          </cell>
          <cell r="I19">
            <v>1854.1229536725268</v>
          </cell>
          <cell r="J19">
            <v>1839.8040564006601</v>
          </cell>
          <cell r="K19">
            <v>1723.8160338628056</v>
          </cell>
          <cell r="L19">
            <v>1663.2983634614227</v>
          </cell>
          <cell r="M19">
            <v>1602.9141868890472</v>
          </cell>
          <cell r="N19">
            <v>1091.7655638550139</v>
          </cell>
          <cell r="O19">
            <v>0.29746752765364803</v>
          </cell>
          <cell r="P19" t="str">
            <v>NO</v>
          </cell>
          <cell r="Q19" t="str">
            <v>NO</v>
          </cell>
          <cell r="R19" t="str">
            <v>NO</v>
          </cell>
          <cell r="S19" t="str">
            <v>NO</v>
          </cell>
          <cell r="T19" t="str">
            <v>NO</v>
          </cell>
          <cell r="U19" t="str">
            <v>NO</v>
          </cell>
          <cell r="V19" t="str">
            <v>NO</v>
          </cell>
          <cell r="W19" t="str">
            <v>NO</v>
          </cell>
          <cell r="X19" t="str">
            <v>NO</v>
          </cell>
          <cell r="Y19" t="str">
            <v>NO</v>
          </cell>
          <cell r="Z19" t="str">
            <v>NO</v>
          </cell>
          <cell r="AA19" t="str">
            <v>NO</v>
          </cell>
          <cell r="AB19" t="str">
            <v>NO</v>
          </cell>
          <cell r="AC19" t="str">
            <v>NO</v>
          </cell>
          <cell r="AD19" t="str">
            <v>NO</v>
          </cell>
          <cell r="AE19" t="str">
            <v>NO</v>
          </cell>
        </row>
        <row r="20">
          <cell r="A20" t="str">
            <v>Metal industry</v>
          </cell>
          <cell r="B20">
            <v>26.080000000000002</v>
          </cell>
          <cell r="C20">
            <v>23.44</v>
          </cell>
          <cell r="D20">
            <v>20.56</v>
          </cell>
          <cell r="E20">
            <v>26.080000000000002</v>
          </cell>
          <cell r="F20">
            <v>21.28</v>
          </cell>
          <cell r="G20">
            <v>24.8</v>
          </cell>
          <cell r="H20">
            <v>27.28</v>
          </cell>
          <cell r="I20">
            <v>26.96</v>
          </cell>
          <cell r="J20">
            <v>28.64</v>
          </cell>
          <cell r="K20">
            <v>26.8</v>
          </cell>
          <cell r="L20">
            <v>28.8</v>
          </cell>
          <cell r="M20">
            <v>12</v>
          </cell>
          <cell r="N20" t="str">
            <v>NO</v>
          </cell>
          <cell r="O20" t="str">
            <v>NO</v>
          </cell>
          <cell r="P20" t="str">
            <v>NO</v>
          </cell>
          <cell r="Q20" t="str">
            <v>NO</v>
          </cell>
          <cell r="R20" t="str">
            <v>NO</v>
          </cell>
          <cell r="S20" t="str">
            <v>NO</v>
          </cell>
          <cell r="T20" t="str">
            <v>NO</v>
          </cell>
          <cell r="U20" t="str">
            <v>NO</v>
          </cell>
          <cell r="V20" t="str">
            <v>NO</v>
          </cell>
          <cell r="W20" t="str">
            <v>NO</v>
          </cell>
          <cell r="X20" t="str">
            <v>NO</v>
          </cell>
          <cell r="Y20" t="str">
            <v>NO</v>
          </cell>
          <cell r="Z20" t="str">
            <v>NO</v>
          </cell>
          <cell r="AA20" t="str">
            <v>NO</v>
          </cell>
          <cell r="AB20" t="str">
            <v>NO</v>
          </cell>
          <cell r="AC20" t="str">
            <v>NO</v>
          </cell>
          <cell r="AD20" t="str">
            <v>NO</v>
          </cell>
          <cell r="AE20" t="str">
            <v>NO</v>
          </cell>
        </row>
        <row r="21">
          <cell r="A21" t="str">
            <v>Non-energy products from fuels and solvent use</v>
          </cell>
          <cell r="B21">
            <v>114.86943190426791</v>
          </cell>
          <cell r="C21">
            <v>103.24960782509081</v>
          </cell>
          <cell r="D21">
            <v>103.66887535528471</v>
          </cell>
          <cell r="E21">
            <v>102.51251653634259</v>
          </cell>
          <cell r="F21">
            <v>104.64544550807274</v>
          </cell>
          <cell r="G21">
            <v>95.322737924705194</v>
          </cell>
          <cell r="H21">
            <v>111.15532433361714</v>
          </cell>
          <cell r="I21">
            <v>103.93441820149353</v>
          </cell>
          <cell r="J21">
            <v>102.98415134952705</v>
          </cell>
          <cell r="K21">
            <v>104.44339169685118</v>
          </cell>
          <cell r="L21">
            <v>154.74026481893662</v>
          </cell>
          <cell r="M21">
            <v>111.04070082479046</v>
          </cell>
          <cell r="N21">
            <v>113.30658187265377</v>
          </cell>
          <cell r="O21">
            <v>118.46647896805031</v>
          </cell>
          <cell r="P21">
            <v>125.01912667145896</v>
          </cell>
          <cell r="Q21">
            <v>174.94677097908709</v>
          </cell>
          <cell r="R21">
            <v>134.40516514155127</v>
          </cell>
          <cell r="S21">
            <v>147.80169990923451</v>
          </cell>
          <cell r="T21">
            <v>130.57224441734604</v>
          </cell>
          <cell r="U21">
            <v>131.59522453598959</v>
          </cell>
          <cell r="V21">
            <v>124.14339569682846</v>
          </cell>
          <cell r="W21">
            <v>125.63397473527169</v>
          </cell>
          <cell r="X21">
            <v>127.28278286080669</v>
          </cell>
          <cell r="Y21">
            <v>135.66006434153383</v>
          </cell>
          <cell r="Z21">
            <v>131.3300290062829</v>
          </cell>
          <cell r="AA21">
            <v>135.45444220504541</v>
          </cell>
          <cell r="AB21">
            <v>139.13046870899527</v>
          </cell>
          <cell r="AC21">
            <v>155.55185769242374</v>
          </cell>
          <cell r="AD21">
            <v>157.60808494025056</v>
          </cell>
          <cell r="AE21">
            <v>158.09914652985265</v>
          </cell>
        </row>
        <row r="22">
          <cell r="A22" t="str">
            <v>Other product manufacture and use</v>
          </cell>
          <cell r="B22">
            <v>31.341851999999999</v>
          </cell>
          <cell r="C22">
            <v>31.519757999999996</v>
          </cell>
          <cell r="D22">
            <v>31.777229999999999</v>
          </cell>
          <cell r="E22">
            <v>31.952453999999999</v>
          </cell>
          <cell r="F22">
            <v>32.057946000000001</v>
          </cell>
          <cell r="G22">
            <v>32.195622</v>
          </cell>
          <cell r="H22">
            <v>32.417333999999997</v>
          </cell>
          <cell r="I22">
            <v>32.758842000000001</v>
          </cell>
          <cell r="J22">
            <v>33.105713999999992</v>
          </cell>
          <cell r="K22">
            <v>33.449903999999997</v>
          </cell>
          <cell r="L22">
            <v>33.878130000000006</v>
          </cell>
          <cell r="M22">
            <v>34.393967999999994</v>
          </cell>
          <cell r="N22">
            <v>35.019767999999999</v>
          </cell>
          <cell r="O22">
            <v>35.580306</v>
          </cell>
          <cell r="P22">
            <v>36.164088</v>
          </cell>
          <cell r="Q22">
            <v>36.956172000000002</v>
          </cell>
          <cell r="R22">
            <v>37.842125999999993</v>
          </cell>
          <cell r="S22">
            <v>39.119652000000002</v>
          </cell>
          <cell r="T22">
            <v>40.096794000000003</v>
          </cell>
          <cell r="U22">
            <v>40.528595999999993</v>
          </cell>
          <cell r="V22">
            <v>40.719912000000008</v>
          </cell>
          <cell r="W22">
            <v>40.899605999999991</v>
          </cell>
          <cell r="X22">
            <v>40.993475999999994</v>
          </cell>
          <cell r="Y22">
            <v>41.062314000000001</v>
          </cell>
          <cell r="Z22">
            <v>41.209824000000005</v>
          </cell>
          <cell r="AA22">
            <v>41.440475999999997</v>
          </cell>
          <cell r="AB22">
            <v>42.571073099999992</v>
          </cell>
          <cell r="AC22">
            <v>42.774073680000001</v>
          </cell>
          <cell r="AD22">
            <v>42.977074260000002</v>
          </cell>
          <cell r="AE22">
            <v>43.998209999999993</v>
          </cell>
        </row>
        <row r="23">
          <cell r="A23" t="str">
            <v>F-Gases</v>
          </cell>
          <cell r="B23">
            <v>34.591111871073778</v>
          </cell>
          <cell r="C23">
            <v>49.500497452363035</v>
          </cell>
          <cell r="D23">
            <v>64.409697447839392</v>
          </cell>
          <cell r="E23">
            <v>106.4251771817589</v>
          </cell>
          <cell r="F23">
            <v>149.55114964682372</v>
          </cell>
          <cell r="G23">
            <v>226.32569284457796</v>
          </cell>
          <cell r="H23">
            <v>326.19440166358964</v>
          </cell>
          <cell r="I23">
            <v>459.71553127864462</v>
          </cell>
          <cell r="J23">
            <v>373.29692450324723</v>
          </cell>
          <cell r="K23">
            <v>532.06751613494816</v>
          </cell>
          <cell r="L23">
            <v>768.65767343127561</v>
          </cell>
          <cell r="M23">
            <v>781.64143932970069</v>
          </cell>
          <cell r="N23">
            <v>772.78591306011549</v>
          </cell>
          <cell r="O23">
            <v>987.46532975798198</v>
          </cell>
          <cell r="P23">
            <v>1001.7420573406979</v>
          </cell>
          <cell r="Q23">
            <v>1201.0849917719931</v>
          </cell>
          <cell r="R23">
            <v>1181.1519152444428</v>
          </cell>
          <cell r="S23">
            <v>1177.0865031968995</v>
          </cell>
          <cell r="T23">
            <v>1187.5243168639265</v>
          </cell>
          <cell r="U23">
            <v>1151.6544790088233</v>
          </cell>
          <cell r="V23">
            <v>1128.2217829426975</v>
          </cell>
          <cell r="W23">
            <v>1146.0560479227756</v>
          </cell>
          <cell r="X23">
            <v>1122.9563278049452</v>
          </cell>
          <cell r="Y23">
            <v>1159.3641425611652</v>
          </cell>
          <cell r="Z23">
            <v>1232.2081113263789</v>
          </cell>
          <cell r="AA23">
            <v>1235.8100202031376</v>
          </cell>
          <cell r="AB23">
            <v>1320.8418435629949</v>
          </cell>
          <cell r="AC23">
            <v>1345.210917699648</v>
          </cell>
          <cell r="AD23">
            <v>1160.1272734106369</v>
          </cell>
          <cell r="AE23">
            <v>1074.6298413262814</v>
          </cell>
        </row>
        <row r="24">
          <cell r="A24" t="str">
            <v>Agriculture</v>
          </cell>
          <cell r="B24">
            <v>19324.324527135857</v>
          </cell>
          <cell r="C24">
            <v>19527.142591958305</v>
          </cell>
          <cell r="D24">
            <v>19645.875638334666</v>
          </cell>
          <cell r="E24">
            <v>19973.785113496368</v>
          </cell>
          <cell r="F24">
            <v>20261.519768810333</v>
          </cell>
          <cell r="G24">
            <v>21018.344810843129</v>
          </cell>
          <cell r="H24">
            <v>21291.305815839849</v>
          </cell>
          <cell r="I24">
            <v>21459.728258741889</v>
          </cell>
          <cell r="J24">
            <v>21981.853454632033</v>
          </cell>
          <cell r="K24">
            <v>21741.316867447975</v>
          </cell>
          <cell r="L24">
            <v>20919.787111437701</v>
          </cell>
          <cell r="M24">
            <v>20694.993687173384</v>
          </cell>
          <cell r="N24">
            <v>20461.151176506279</v>
          </cell>
          <cell r="O24">
            <v>20820.955704071654</v>
          </cell>
          <cell r="P24">
            <v>20451.728039929269</v>
          </cell>
          <cell r="Q24">
            <v>20371.898223712367</v>
          </cell>
          <cell r="R24">
            <v>20193.925115420141</v>
          </cell>
          <cell r="S24">
            <v>19604.143717427007</v>
          </cell>
          <cell r="T24">
            <v>19526.120376279683</v>
          </cell>
          <cell r="U24">
            <v>19098.682741255987</v>
          </cell>
          <cell r="V24">
            <v>19162.065470495087</v>
          </cell>
          <cell r="W24">
            <v>18485.290361541116</v>
          </cell>
          <cell r="X24">
            <v>19263.812883710081</v>
          </cell>
          <cell r="Y24">
            <v>20009.828401211817</v>
          </cell>
          <cell r="Z24">
            <v>19466.016205070555</v>
          </cell>
          <cell r="AA24">
            <v>19970.978682498961</v>
          </cell>
          <cell r="AB24">
            <v>20479.432636642898</v>
          </cell>
          <cell r="AC24">
            <v>21178.736509275255</v>
          </cell>
          <cell r="AD24">
            <v>22011.565425070112</v>
          </cell>
          <cell r="AE24">
            <v>21151.241523250534</v>
          </cell>
        </row>
        <row r="25">
          <cell r="A25" t="str">
            <v>Enteric fermentation</v>
          </cell>
          <cell r="B25">
            <v>10466.066693626075</v>
          </cell>
          <cell r="C25">
            <v>10660.547678512488</v>
          </cell>
          <cell r="D25">
            <v>10852.00217283778</v>
          </cell>
          <cell r="E25">
            <v>10942.326463158119</v>
          </cell>
          <cell r="F25">
            <v>10976.466639185966</v>
          </cell>
          <cell r="G25">
            <v>11085.93373541304</v>
          </cell>
          <cell r="H25">
            <v>11470.212074696638</v>
          </cell>
          <cell r="I25">
            <v>11811.870224809058</v>
          </cell>
          <cell r="J25">
            <v>12040.36882009474</v>
          </cell>
          <cell r="K25">
            <v>11742.651515125888</v>
          </cell>
          <cell r="L25">
            <v>11295.770135360593</v>
          </cell>
          <cell r="M25">
            <v>11308.710130901731</v>
          </cell>
          <cell r="N25">
            <v>11264.603627702762</v>
          </cell>
          <cell r="O25">
            <v>11302.743895659585</v>
          </cell>
          <cell r="P25">
            <v>11241.255673611189</v>
          </cell>
          <cell r="Q25">
            <v>11217.330901472804</v>
          </cell>
          <cell r="R25">
            <v>11304.710444586908</v>
          </cell>
          <cell r="S25">
            <v>10951.346415367289</v>
          </cell>
          <cell r="T25">
            <v>10964.90014598888</v>
          </cell>
          <cell r="U25">
            <v>10789.133150387202</v>
          </cell>
          <cell r="V25">
            <v>10554.669290296861</v>
          </cell>
          <cell r="W25">
            <v>10419.329881054276</v>
          </cell>
          <cell r="X25">
            <v>11043.027430425514</v>
          </cell>
          <cell r="Y25">
            <v>11144.523065171637</v>
          </cell>
          <cell r="Z25">
            <v>11063.691314453081</v>
          </cell>
          <cell r="AA25">
            <v>11463.65668811105</v>
          </cell>
          <cell r="AB25">
            <v>11789.939081336175</v>
          </cell>
          <cell r="AC25">
            <v>12182.619630922911</v>
          </cell>
          <cell r="AD25">
            <v>12464.637749988135</v>
          </cell>
          <cell r="AE25">
            <v>12151.210713769944</v>
          </cell>
        </row>
        <row r="26">
          <cell r="A26" t="str">
            <v>Manure management</v>
          </cell>
          <cell r="B26">
            <v>1775.4934371494437</v>
          </cell>
          <cell r="C26">
            <v>1819.3006625971291</v>
          </cell>
          <cell r="D26">
            <v>1858.4570009591923</v>
          </cell>
          <cell r="E26">
            <v>1879.6856312193845</v>
          </cell>
          <cell r="F26">
            <v>1881.2437398089221</v>
          </cell>
          <cell r="G26">
            <v>1893.6240411023093</v>
          </cell>
          <cell r="H26">
            <v>1977.3501027844202</v>
          </cell>
          <cell r="I26">
            <v>2037.2798138614485</v>
          </cell>
          <cell r="J26">
            <v>2084.9789246071127</v>
          </cell>
          <cell r="K26">
            <v>2026.3787431644157</v>
          </cell>
          <cell r="L26">
            <v>1950.0443342325927</v>
          </cell>
          <cell r="M26">
            <v>1973.0876906785838</v>
          </cell>
          <cell r="N26">
            <v>1973.8809473943979</v>
          </cell>
          <cell r="O26">
            <v>1963.3866296201795</v>
          </cell>
          <cell r="P26">
            <v>1939.669668430271</v>
          </cell>
          <cell r="Q26">
            <v>1980.7861463313798</v>
          </cell>
          <cell r="R26">
            <v>1999.4944149685402</v>
          </cell>
          <cell r="S26">
            <v>1921.2282082253441</v>
          </cell>
          <cell r="T26">
            <v>1925.2891545308362</v>
          </cell>
          <cell r="U26">
            <v>1905.1417503315813</v>
          </cell>
          <cell r="V26">
            <v>1866.8830299607953</v>
          </cell>
          <cell r="W26">
            <v>1863.9883940091213</v>
          </cell>
          <cell r="X26">
            <v>2012.8895105626284</v>
          </cell>
          <cell r="Y26">
            <v>2021.0052518055022</v>
          </cell>
          <cell r="Z26">
            <v>1978.1534946274764</v>
          </cell>
          <cell r="AA26">
            <v>2059.8185887084792</v>
          </cell>
          <cell r="AB26">
            <v>2119.8821944310575</v>
          </cell>
          <cell r="AC26">
            <v>2181.9524940214105</v>
          </cell>
          <cell r="AD26">
            <v>2250.4312513375189</v>
          </cell>
          <cell r="AE26">
            <v>2162.0653439008274</v>
          </cell>
        </row>
        <row r="27">
          <cell r="A27" t="str">
            <v>Agricultural soils</v>
          </cell>
          <cell r="B27">
            <v>5812.5856659205074</v>
          </cell>
          <cell r="C27">
            <v>5778.8692551136974</v>
          </cell>
          <cell r="D27">
            <v>5691.3689580453402</v>
          </cell>
          <cell r="E27">
            <v>5808.6795899376584</v>
          </cell>
          <cell r="F27">
            <v>6039.378513229497</v>
          </cell>
          <cell r="G27">
            <v>6291.2559684936759</v>
          </cell>
          <cell r="H27">
            <v>6325.8200099320475</v>
          </cell>
          <cell r="I27">
            <v>6145.658836772388</v>
          </cell>
          <cell r="J27">
            <v>6491.2395339030427</v>
          </cell>
          <cell r="K27">
            <v>6491.0580182201775</v>
          </cell>
          <cell r="L27">
            <v>6192.7435440942681</v>
          </cell>
          <cell r="M27">
            <v>5908.8093674083584</v>
          </cell>
          <cell r="N27">
            <v>5845.2743323320565</v>
          </cell>
          <cell r="O27">
            <v>6020.0528809925845</v>
          </cell>
          <cell r="P27">
            <v>5912.7588208285097</v>
          </cell>
          <cell r="Q27">
            <v>5747.6612246720433</v>
          </cell>
          <cell r="R27">
            <v>5526.4432065257888</v>
          </cell>
          <cell r="S27">
            <v>5315.1423198870898</v>
          </cell>
          <cell r="T27">
            <v>5263.9073233614217</v>
          </cell>
          <cell r="U27">
            <v>5114.5142209304477</v>
          </cell>
          <cell r="V27">
            <v>5384.6612241745943</v>
          </cell>
          <cell r="W27">
            <v>4986.0007356772794</v>
          </cell>
          <cell r="X27">
            <v>5174.3795115649173</v>
          </cell>
          <cell r="Y27">
            <v>5607.2370053222176</v>
          </cell>
          <cell r="Z27">
            <v>5369.9680395568203</v>
          </cell>
          <cell r="AA27">
            <v>5402.0384848139547</v>
          </cell>
          <cell r="AB27">
            <v>5456.4128901945342</v>
          </cell>
          <cell r="AC27">
            <v>5766.2866971013518</v>
          </cell>
          <cell r="AD27">
            <v>6066.3273313058626</v>
          </cell>
          <cell r="AE27">
            <v>5733.0866934826372</v>
          </cell>
        </row>
        <row r="28">
          <cell r="A28" t="str">
            <v>Liming</v>
          </cell>
          <cell r="B28">
            <v>355.036</v>
          </cell>
          <cell r="C28">
            <v>315.14515999999998</v>
          </cell>
          <cell r="D28">
            <v>255.60083999999998</v>
          </cell>
          <cell r="E28">
            <v>357.2998</v>
          </cell>
          <cell r="F28">
            <v>269.64124000000004</v>
          </cell>
          <cell r="G28">
            <v>494.59520000000003</v>
          </cell>
          <cell r="H28">
            <v>484.03343999999993</v>
          </cell>
          <cell r="I28">
            <v>423.48680000000002</v>
          </cell>
          <cell r="J28">
            <v>305.58044000000001</v>
          </cell>
          <cell r="K28">
            <v>383.22723999999999</v>
          </cell>
          <cell r="L28">
            <v>366.38315999999998</v>
          </cell>
          <cell r="M28">
            <v>385.28247999999996</v>
          </cell>
          <cell r="N28">
            <v>273.89956000000001</v>
          </cell>
          <cell r="O28">
            <v>386.76</v>
          </cell>
          <cell r="P28">
            <v>240.79571999999996</v>
          </cell>
          <cell r="Q28">
            <v>266.73371999999995</v>
          </cell>
          <cell r="R28">
            <v>254.85636</v>
          </cell>
          <cell r="S28">
            <v>376.76671999999996</v>
          </cell>
          <cell r="T28">
            <v>262.20744000000002</v>
          </cell>
          <cell r="U28">
            <v>307.32239999999996</v>
          </cell>
          <cell r="V28">
            <v>427.93387999999993</v>
          </cell>
          <cell r="W28">
            <v>360.67856</v>
          </cell>
          <cell r="X28">
            <v>229.39619999999999</v>
          </cell>
          <cell r="Y28">
            <v>515.69275999999991</v>
          </cell>
          <cell r="Z28">
            <v>391.07495680000005</v>
          </cell>
          <cell r="AA28">
            <v>401.14668</v>
          </cell>
          <cell r="AB28">
            <v>433.59887999999995</v>
          </cell>
          <cell r="AC28">
            <v>332.74735999999996</v>
          </cell>
          <cell r="AD28">
            <v>461.05708000000004</v>
          </cell>
          <cell r="AE28">
            <v>344.09143999999998</v>
          </cell>
        </row>
        <row r="29">
          <cell r="A29" t="str">
            <v>Urea application</v>
          </cell>
          <cell r="B29">
            <v>96.677023188405784</v>
          </cell>
          <cell r="C29">
            <v>99.628382821946872</v>
          </cell>
          <cell r="D29">
            <v>118.08579710144927</v>
          </cell>
          <cell r="E29">
            <v>99.875217391304361</v>
          </cell>
          <cell r="F29">
            <v>98.719420289855051</v>
          </cell>
          <cell r="G29">
            <v>86.267101449275344</v>
          </cell>
          <cell r="H29">
            <v>87.18695652173912</v>
          </cell>
          <cell r="I29">
            <v>82.633913043478259</v>
          </cell>
          <cell r="J29">
            <v>95.371594202898564</v>
          </cell>
          <cell r="K29">
            <v>103.53391304347825</v>
          </cell>
          <cell r="L29">
            <v>91.8436231884058</v>
          </cell>
          <cell r="M29">
            <v>83.63666666666667</v>
          </cell>
          <cell r="N29">
            <v>80.805362318840594</v>
          </cell>
          <cell r="O29">
            <v>78.482608695652175</v>
          </cell>
          <cell r="P29">
            <v>66.857681159420295</v>
          </cell>
          <cell r="Q29">
            <v>60.814599999999999</v>
          </cell>
          <cell r="R29">
            <v>64.755533333333346</v>
          </cell>
          <cell r="S29">
            <v>50.899933333333344</v>
          </cell>
          <cell r="T29">
            <v>66.973133333333351</v>
          </cell>
          <cell r="U29">
            <v>89.020800000000008</v>
          </cell>
          <cell r="V29">
            <v>98.243200000000016</v>
          </cell>
          <cell r="W29">
            <v>70.265799999999999</v>
          </cell>
          <cell r="X29">
            <v>46.351066666666675</v>
          </cell>
          <cell r="Y29">
            <v>47.090266666666672</v>
          </cell>
          <cell r="Z29">
            <v>54.549733333333336</v>
          </cell>
          <cell r="AA29">
            <v>64.265666666666661</v>
          </cell>
          <cell r="AB29">
            <v>79.107600000000019</v>
          </cell>
          <cell r="AC29">
            <v>83.988666666666674</v>
          </cell>
          <cell r="AD29">
            <v>88.762666666666675</v>
          </cell>
          <cell r="AE29">
            <v>91.980533333333341</v>
          </cell>
        </row>
        <row r="30">
          <cell r="A30" t="str">
            <v>Agriculture/Forestry fuel combustion</v>
          </cell>
          <cell r="B30">
            <v>730.61939279182468</v>
          </cell>
          <cell r="C30">
            <v>758.72013866843315</v>
          </cell>
          <cell r="D30">
            <v>769.25791837216161</v>
          </cell>
          <cell r="E30">
            <v>772.77051160673761</v>
          </cell>
          <cell r="F30">
            <v>878.14830864402018</v>
          </cell>
          <cell r="G30">
            <v>1008.1142583233349</v>
          </cell>
          <cell r="H30">
            <v>811.40903718707443</v>
          </cell>
          <cell r="I30">
            <v>839.50978306368313</v>
          </cell>
          <cell r="J30">
            <v>832.4845965945309</v>
          </cell>
          <cell r="K30">
            <v>878.14830864402018</v>
          </cell>
          <cell r="L30">
            <v>909.76164775520476</v>
          </cell>
          <cell r="M30">
            <v>920.29942745893288</v>
          </cell>
          <cell r="N30">
            <v>923.81202069350911</v>
          </cell>
          <cell r="O30">
            <v>927.324613928085</v>
          </cell>
          <cell r="P30">
            <v>888.68608834774818</v>
          </cell>
          <cell r="Q30">
            <v>953.62749060348006</v>
          </cell>
          <cell r="R30">
            <v>914.19429367682551</v>
          </cell>
          <cell r="S30">
            <v>868.019536051518</v>
          </cell>
          <cell r="T30">
            <v>939.19130712314029</v>
          </cell>
          <cell r="U30">
            <v>796.63204249312673</v>
          </cell>
          <cell r="V30">
            <v>753.49453684533717</v>
          </cell>
          <cell r="W30">
            <v>721.92632113105401</v>
          </cell>
          <cell r="X30">
            <v>687.91593425507278</v>
          </cell>
          <cell r="Y30">
            <v>596.5524000497054</v>
          </cell>
          <cell r="Z30">
            <v>534.51960686279415</v>
          </cell>
          <cell r="AA30">
            <v>514.94152107200102</v>
          </cell>
          <cell r="AB30">
            <v>540.70349683170355</v>
          </cell>
          <cell r="AC30">
            <v>560.3426889086461</v>
          </cell>
          <cell r="AD30">
            <v>595.84193604631332</v>
          </cell>
          <cell r="AE30">
            <v>595.84193604631332</v>
          </cell>
        </row>
        <row r="31">
          <cell r="A31" t="str">
            <v>Fishing</v>
          </cell>
          <cell r="B31">
            <v>87.84631445959856</v>
          </cell>
          <cell r="C31">
            <v>94.931314244610022</v>
          </cell>
          <cell r="D31">
            <v>101.10295101874873</v>
          </cell>
          <cell r="E31">
            <v>113.14790018316168</v>
          </cell>
          <cell r="F31">
            <v>117.92190765207233</v>
          </cell>
          <cell r="G31">
            <v>158.5545060614925</v>
          </cell>
          <cell r="H31">
            <v>135.29419471793358</v>
          </cell>
          <cell r="I31">
            <v>119.28888719183486</v>
          </cell>
          <cell r="J31">
            <v>131.82954522971028</v>
          </cell>
          <cell r="K31">
            <v>116.31912924999497</v>
          </cell>
          <cell r="L31">
            <v>113.24066680663736</v>
          </cell>
          <cell r="M31">
            <v>115.16792405910972</v>
          </cell>
          <cell r="N31">
            <v>98.875326064714159</v>
          </cell>
          <cell r="O31">
            <v>142.20507517556814</v>
          </cell>
          <cell r="P31">
            <v>161.70438755213033</v>
          </cell>
          <cell r="Q31">
            <v>144.9441406326537</v>
          </cell>
          <cell r="R31">
            <v>129.47086232874588</v>
          </cell>
          <cell r="S31">
            <v>120.74058456243515</v>
          </cell>
          <cell r="T31">
            <v>103.65187194207424</v>
          </cell>
          <cell r="U31">
            <v>96.918377113630726</v>
          </cell>
          <cell r="V31">
            <v>76.18030921750001</v>
          </cell>
          <cell r="W31">
            <v>63.100669669385354</v>
          </cell>
          <cell r="X31">
            <v>69.853230235278772</v>
          </cell>
          <cell r="Y31">
            <v>77.727652196083937</v>
          </cell>
          <cell r="Z31">
            <v>74.059059437047864</v>
          </cell>
          <cell r="AA31">
            <v>65.111053126810788</v>
          </cell>
          <cell r="AB31">
            <v>59.788493849428193</v>
          </cell>
          <cell r="AC31">
            <v>70.798971654263383</v>
          </cell>
          <cell r="AD31">
            <v>84.507409725619482</v>
          </cell>
          <cell r="AE31">
            <v>72.96486271748347</v>
          </cell>
        </row>
        <row r="32">
          <cell r="A32" t="str">
            <v>Waste</v>
          </cell>
          <cell r="B32">
            <v>1552.053617690967</v>
          </cell>
          <cell r="C32">
            <v>1632.811365232481</v>
          </cell>
          <cell r="D32">
            <v>1698.2299225574204</v>
          </cell>
          <cell r="E32">
            <v>1748.2816571592587</v>
          </cell>
          <cell r="F32">
            <v>1792.8493340275654</v>
          </cell>
          <cell r="G32">
            <v>1829.1780952628817</v>
          </cell>
          <cell r="H32">
            <v>1708.4830322402095</v>
          </cell>
          <cell r="I32">
            <v>1432.6262505012096</v>
          </cell>
          <cell r="J32">
            <v>1475.5765436871579</v>
          </cell>
          <cell r="K32">
            <v>1480.7046945341845</v>
          </cell>
          <cell r="L32">
            <v>1492.7703645905121</v>
          </cell>
          <cell r="M32">
            <v>1605.3489199626401</v>
          </cell>
          <cell r="N32">
            <v>1710.2325565770898</v>
          </cell>
          <cell r="O32">
            <v>1765.4681984593717</v>
          </cell>
          <cell r="P32">
            <v>1485.1035878384707</v>
          </cell>
          <cell r="Q32">
            <v>1291.9683880384277</v>
          </cell>
          <cell r="R32">
            <v>1328.1757520911428</v>
          </cell>
          <cell r="S32">
            <v>848.8355258913881</v>
          </cell>
          <cell r="T32">
            <v>693.80354289533193</v>
          </cell>
          <cell r="U32">
            <v>521.64707443401562</v>
          </cell>
          <cell r="V32">
            <v>506.18887456942593</v>
          </cell>
          <cell r="W32">
            <v>592.43150207799135</v>
          </cell>
          <cell r="X32">
            <v>517.29408971898374</v>
          </cell>
          <cell r="Y32">
            <v>672.62146162651766</v>
          </cell>
          <cell r="Z32">
            <v>855.01274406531115</v>
          </cell>
          <cell r="AA32">
            <v>936.30071554300366</v>
          </cell>
          <cell r="AB32">
            <v>941.61396466093197</v>
          </cell>
          <cell r="AC32">
            <v>919.15818101237562</v>
          </cell>
          <cell r="AD32">
            <v>891.50107572663637</v>
          </cell>
          <cell r="AE32">
            <v>884.68359391669856</v>
          </cell>
        </row>
        <row r="33">
          <cell r="A33" t="str">
            <v>Landfills</v>
          </cell>
          <cell r="B33">
            <v>1318.0750046457997</v>
          </cell>
          <cell r="C33">
            <v>1398.5762396203297</v>
          </cell>
          <cell r="D33">
            <v>1461.4329391711981</v>
          </cell>
          <cell r="E33">
            <v>1510.5881268151277</v>
          </cell>
          <cell r="F33">
            <v>1556.0660070268186</v>
          </cell>
          <cell r="G33">
            <v>1592.759090270677</v>
          </cell>
          <cell r="H33">
            <v>1471.8696106900711</v>
          </cell>
          <cell r="I33">
            <v>1212.7245603159163</v>
          </cell>
          <cell r="J33">
            <v>1263.4259964598352</v>
          </cell>
          <cell r="K33">
            <v>1261.2873970377811</v>
          </cell>
          <cell r="L33">
            <v>1268.1637358600644</v>
          </cell>
          <cell r="M33">
            <v>1364.4710203505406</v>
          </cell>
          <cell r="N33">
            <v>1437.6433897413656</v>
          </cell>
          <cell r="O33">
            <v>1457.1351738766384</v>
          </cell>
          <cell r="P33">
            <v>1190.8522842044661</v>
          </cell>
          <cell r="Q33">
            <v>1006.9985553870778</v>
          </cell>
          <cell r="R33">
            <v>1049.2955470508382</v>
          </cell>
          <cell r="S33">
            <v>615.99279973624357</v>
          </cell>
          <cell r="T33">
            <v>463.84204329766396</v>
          </cell>
          <cell r="U33">
            <v>284.8049081264104</v>
          </cell>
          <cell r="V33">
            <v>278.64650733286254</v>
          </cell>
          <cell r="W33">
            <v>381.56113356609893</v>
          </cell>
          <cell r="X33">
            <v>302.79154765173917</v>
          </cell>
          <cell r="Y33">
            <v>460.96994317368154</v>
          </cell>
          <cell r="Z33">
            <v>648.10107072438586</v>
          </cell>
          <cell r="AA33">
            <v>726.92670538507707</v>
          </cell>
          <cell r="AB33">
            <v>749.56085926208709</v>
          </cell>
          <cell r="AC33">
            <v>717.90523816711902</v>
          </cell>
          <cell r="AD33">
            <v>692.70934488966407</v>
          </cell>
          <cell r="AE33">
            <v>676.8773309683836</v>
          </cell>
        </row>
        <row r="34">
          <cell r="A34" t="str">
            <v>Biological treatment of solid waste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3.8134041600000002</v>
          </cell>
          <cell r="N34">
            <v>5.8339097599999992</v>
          </cell>
          <cell r="O34">
            <v>8.11426816</v>
          </cell>
          <cell r="P34">
            <v>8.5036185599999996</v>
          </cell>
          <cell r="Q34">
            <v>13.767910399999998</v>
          </cell>
          <cell r="R34">
            <v>13.70170368</v>
          </cell>
          <cell r="S34">
            <v>12.484254719999999</v>
          </cell>
          <cell r="T34">
            <v>16.44053504</v>
          </cell>
          <cell r="U34">
            <v>21.072775679999999</v>
          </cell>
          <cell r="V34">
            <v>20.991303680000001</v>
          </cell>
          <cell r="W34">
            <v>22.911470080000001</v>
          </cell>
          <cell r="X34">
            <v>22.413890559999999</v>
          </cell>
          <cell r="Y34">
            <v>22.730516479999999</v>
          </cell>
          <cell r="Z34">
            <v>19.298229759999998</v>
          </cell>
          <cell r="AA34">
            <v>20.662671360000001</v>
          </cell>
          <cell r="AB34">
            <v>19.890316800000001</v>
          </cell>
          <cell r="AC34">
            <v>25.636408320000001</v>
          </cell>
          <cell r="AD34">
            <v>27.018687999999997</v>
          </cell>
          <cell r="AE34">
            <v>27.018687999999997</v>
          </cell>
        </row>
        <row r="35">
          <cell r="A35" t="str">
            <v>Incineration and open burning of waste</v>
          </cell>
          <cell r="B35">
            <v>97.736151786130407</v>
          </cell>
          <cell r="C35">
            <v>97.882200732675685</v>
          </cell>
          <cell r="D35">
            <v>98.661941870663441</v>
          </cell>
          <cell r="E35">
            <v>99.468783822381241</v>
          </cell>
          <cell r="F35">
            <v>100.12485467596191</v>
          </cell>
          <cell r="G35">
            <v>100.58957019165693</v>
          </cell>
          <cell r="H35">
            <v>100.60733564856253</v>
          </cell>
          <cell r="I35">
            <v>84.715535539400037</v>
          </cell>
          <cell r="J35">
            <v>66.672424749708611</v>
          </cell>
          <cell r="K35">
            <v>74.517421147256428</v>
          </cell>
          <cell r="L35">
            <v>79.509677802036677</v>
          </cell>
          <cell r="M35">
            <v>88.680468027773983</v>
          </cell>
          <cell r="N35">
            <v>114.68022125461587</v>
          </cell>
          <cell r="O35">
            <v>161.65310805525169</v>
          </cell>
          <cell r="P35">
            <v>149.25923145124156</v>
          </cell>
          <cell r="Q35">
            <v>132.47789078977468</v>
          </cell>
          <cell r="R35">
            <v>130.08429556349773</v>
          </cell>
          <cell r="S35">
            <v>84.018016119658313</v>
          </cell>
          <cell r="T35">
            <v>69.062305825140754</v>
          </cell>
          <cell r="U35">
            <v>70.554009255619121</v>
          </cell>
          <cell r="V35">
            <v>62.094445437770631</v>
          </cell>
          <cell r="W35">
            <v>44.997079427955953</v>
          </cell>
          <cell r="X35">
            <v>48.316555502888967</v>
          </cell>
          <cell r="Y35">
            <v>45.162599811442291</v>
          </cell>
          <cell r="Z35">
            <v>41.683204244454295</v>
          </cell>
          <cell r="AA35">
            <v>42.425007001546405</v>
          </cell>
          <cell r="AB35">
            <v>25.043533748889661</v>
          </cell>
          <cell r="AC35">
            <v>27.463704720515366</v>
          </cell>
          <cell r="AD35">
            <v>23.906869479934141</v>
          </cell>
          <cell r="AE35">
            <v>32.526827276451471</v>
          </cell>
        </row>
        <row r="36">
          <cell r="A36" t="str">
            <v>Wastewater treatment and discharge</v>
          </cell>
          <cell r="B36">
            <v>136.24246125903687</v>
          </cell>
          <cell r="C36">
            <v>136.35292487947538</v>
          </cell>
          <cell r="D36">
            <v>138.1350415155589</v>
          </cell>
          <cell r="E36">
            <v>138.22474652174972</v>
          </cell>
          <cell r="F36">
            <v>136.65847232478484</v>
          </cell>
          <cell r="G36">
            <v>135.82943480054763</v>
          </cell>
          <cell r="H36">
            <v>136.00608590157566</v>
          </cell>
          <cell r="I36">
            <v>135.18615464589334</v>
          </cell>
          <cell r="J36">
            <v>145.47812247761419</v>
          </cell>
          <cell r="K36">
            <v>144.89987634914675</v>
          </cell>
          <cell r="L36">
            <v>145.09695092841093</v>
          </cell>
          <cell r="M36">
            <v>148.38402742432575</v>
          </cell>
          <cell r="N36">
            <v>152.07503582110829</v>
          </cell>
          <cell r="O36">
            <v>138.56564836748166</v>
          </cell>
          <cell r="P36">
            <v>136.48845362276316</v>
          </cell>
          <cell r="Q36">
            <v>138.72403146157541</v>
          </cell>
          <cell r="R36">
            <v>135.0942057968067</v>
          </cell>
          <cell r="S36">
            <v>136.34045531548622</v>
          </cell>
          <cell r="T36">
            <v>144.45865873252731</v>
          </cell>
          <cell r="U36">
            <v>145.21538137198615</v>
          </cell>
          <cell r="V36">
            <v>144.45661811879282</v>
          </cell>
          <cell r="W36">
            <v>142.9618190039364</v>
          </cell>
          <cell r="X36">
            <v>143.77209600435555</v>
          </cell>
          <cell r="Y36">
            <v>143.7584021613938</v>
          </cell>
          <cell r="Z36">
            <v>145.930239336471</v>
          </cell>
          <cell r="AA36">
            <v>146.28633179638013</v>
          </cell>
          <cell r="AB36">
            <v>147.11925484995513</v>
          </cell>
          <cell r="AC36">
            <v>148.15282980474126</v>
          </cell>
          <cell r="AD36">
            <v>147.86617335703824</v>
          </cell>
          <cell r="AE36">
            <v>148.26074767186344</v>
          </cell>
        </row>
        <row r="114">
          <cell r="B114">
            <v>1990</v>
          </cell>
          <cell r="C114">
            <v>1991</v>
          </cell>
          <cell r="D114">
            <v>1992</v>
          </cell>
          <cell r="E114">
            <v>1993</v>
          </cell>
          <cell r="F114">
            <v>1994</v>
          </cell>
          <cell r="G114">
            <v>1995</v>
          </cell>
          <cell r="H114">
            <v>1996</v>
          </cell>
          <cell r="I114">
            <v>1997</v>
          </cell>
          <cell r="J114">
            <v>1998</v>
          </cell>
          <cell r="K114">
            <v>1999</v>
          </cell>
          <cell r="L114">
            <v>2000</v>
          </cell>
          <cell r="M114">
            <v>2001</v>
          </cell>
          <cell r="N114">
            <v>2002</v>
          </cell>
          <cell r="O114">
            <v>2003</v>
          </cell>
          <cell r="P114">
            <v>2004</v>
          </cell>
          <cell r="Q114">
            <v>2005</v>
          </cell>
          <cell r="R114">
            <v>2006</v>
          </cell>
          <cell r="S114">
            <v>2007</v>
          </cell>
          <cell r="T114">
            <v>2008</v>
          </cell>
          <cell r="U114">
            <v>2009</v>
          </cell>
          <cell r="V114">
            <v>2010</v>
          </cell>
          <cell r="W114">
            <v>2011</v>
          </cell>
          <cell r="X114">
            <v>2012</v>
          </cell>
          <cell r="Y114">
            <v>2013</v>
          </cell>
          <cell r="Z114">
            <v>2014</v>
          </cell>
          <cell r="AA114">
            <v>2015</v>
          </cell>
          <cell r="AB114">
            <v>2016</v>
          </cell>
          <cell r="AC114">
            <v>2017</v>
          </cell>
          <cell r="AD114">
            <v>2018</v>
          </cell>
          <cell r="AE114">
            <v>2019</v>
          </cell>
          <cell r="AF114">
            <v>2050</v>
          </cell>
        </row>
        <row r="115">
          <cell r="A115" t="str">
            <v>Electricity generation</v>
          </cell>
          <cell r="B115">
            <v>10876.49</v>
          </cell>
          <cell r="C115">
            <v>11361.810000000001</v>
          </cell>
          <cell r="D115">
            <v>12027.130000000001</v>
          </cell>
          <cell r="E115">
            <v>12047.519999999999</v>
          </cell>
          <cell r="F115">
            <v>12368.4</v>
          </cell>
          <cell r="G115">
            <v>13051.270999999999</v>
          </cell>
          <cell r="H115">
            <v>13765.810000000001</v>
          </cell>
          <cell r="I115">
            <v>14404.19</v>
          </cell>
          <cell r="J115">
            <v>14730.09</v>
          </cell>
          <cell r="K115">
            <v>15411.99</v>
          </cell>
          <cell r="L115">
            <v>15667.305</v>
          </cell>
          <cell r="M115">
            <v>16799.705999999998</v>
          </cell>
          <cell r="N115">
            <v>15830.458000000001</v>
          </cell>
          <cell r="O115">
            <v>15108.59</v>
          </cell>
          <cell r="P115">
            <v>14736.822</v>
          </cell>
          <cell r="Q115">
            <v>15136.447757829999</v>
          </cell>
          <cell r="R115">
            <v>14410.774854998932</v>
          </cell>
          <cell r="S115">
            <v>13932.81325075683</v>
          </cell>
          <cell r="T115">
            <v>14005.000329140019</v>
          </cell>
          <cell r="U115">
            <v>12466.315535650141</v>
          </cell>
          <cell r="V115">
            <v>12745.138537904344</v>
          </cell>
          <cell r="W115">
            <v>11420.568272129793</v>
          </cell>
          <cell r="X115">
            <v>12209.831011564715</v>
          </cell>
          <cell r="Y115">
            <v>10847.438602129228</v>
          </cell>
          <cell r="Z115">
            <v>10707.418801325504</v>
          </cell>
          <cell r="AA115">
            <v>11272.921576076138</v>
          </cell>
          <cell r="AB115">
            <v>12003.253386702405</v>
          </cell>
          <cell r="AC115">
            <v>11230.374821556863</v>
          </cell>
          <cell r="AD115">
            <v>9958.1445107412928</v>
          </cell>
          <cell r="AE115">
            <v>8835.5640890645573</v>
          </cell>
          <cell r="AF115">
            <v>2175.2980000000002</v>
          </cell>
        </row>
        <row r="116">
          <cell r="A116" t="str">
            <v>Built Environment</v>
          </cell>
          <cell r="B116">
            <v>9148.1058667405814</v>
          </cell>
          <cell r="C116">
            <v>9255.6526979537975</v>
          </cell>
          <cell r="D116">
            <v>8436.8072151516226</v>
          </cell>
          <cell r="E116">
            <v>8405.0025864085364</v>
          </cell>
          <cell r="F116">
            <v>8478.1194550083383</v>
          </cell>
          <cell r="G116">
            <v>8253.3138984350335</v>
          </cell>
          <cell r="H116">
            <v>8448.1882987838508</v>
          </cell>
          <cell r="I116">
            <v>8205.6020815302891</v>
          </cell>
          <cell r="J116">
            <v>8699.1654013684783</v>
          </cell>
          <cell r="K116">
            <v>8585.1260878448429</v>
          </cell>
          <cell r="L116">
            <v>8758.2774593839022</v>
          </cell>
          <cell r="M116">
            <v>9087.1547738762056</v>
          </cell>
          <cell r="N116">
            <v>9019.4911664513693</v>
          </cell>
          <cell r="O116">
            <v>9327.3887980132477</v>
          </cell>
          <cell r="P116">
            <v>9409.2003658796384</v>
          </cell>
          <cell r="Q116">
            <v>9883.053175455314</v>
          </cell>
          <cell r="R116">
            <v>9732.0035282784702</v>
          </cell>
          <cell r="S116">
            <v>9535.6236012985646</v>
          </cell>
          <cell r="T116">
            <v>10373.532101447316</v>
          </cell>
          <cell r="U116">
            <v>9878.3374056400298</v>
          </cell>
          <cell r="V116">
            <v>10244.839158464742</v>
          </cell>
          <cell r="W116">
            <v>8996.9653573130236</v>
          </cell>
          <cell r="X116">
            <v>8579.2465304206489</v>
          </cell>
          <cell r="Y116">
            <v>8474.5506550074861</v>
          </cell>
          <cell r="Z116">
            <v>7573.4554895736646</v>
          </cell>
          <cell r="AA116">
            <v>8004.7185639173504</v>
          </cell>
          <cell r="AB116">
            <v>8018.6422984066476</v>
          </cell>
          <cell r="AC116">
            <v>7911.5736141184152</v>
          </cell>
          <cell r="AD116">
            <v>8598.95835385598</v>
          </cell>
          <cell r="AE116">
            <v>8141.2556951662918</v>
          </cell>
          <cell r="AF116">
            <v>1829.6211733481164</v>
          </cell>
        </row>
        <row r="120">
          <cell r="A120" t="str">
            <v>Transport</v>
          </cell>
          <cell r="B120">
            <v>5029.8143615790523</v>
          </cell>
          <cell r="C120">
            <v>5207.6552768157653</v>
          </cell>
          <cell r="D120">
            <v>5622.0130167481529</v>
          </cell>
          <cell r="E120">
            <v>5583.8216942941708</v>
          </cell>
          <cell r="F120">
            <v>5805.9560703823481</v>
          </cell>
          <cell r="G120">
            <v>6059.0869150446697</v>
          </cell>
          <cell r="H120">
            <v>7027.5449386946857</v>
          </cell>
          <cell r="I120">
            <v>7348.1884964627097</v>
          </cell>
          <cell r="J120">
            <v>8620.9207994622502</v>
          </cell>
          <cell r="K120">
            <v>9533.8043180266959</v>
          </cell>
          <cell r="L120">
            <v>10562.167041217335</v>
          </cell>
          <cell r="M120">
            <v>11079.39332366397</v>
          </cell>
          <cell r="N120">
            <v>11279.489910931381</v>
          </cell>
          <cell r="O120">
            <v>11489.428789398011</v>
          </cell>
          <cell r="P120">
            <v>12209.81178094699</v>
          </cell>
          <cell r="Q120">
            <v>12922.656408457362</v>
          </cell>
          <cell r="R120">
            <v>13606.75120337977</v>
          </cell>
          <cell r="S120">
            <v>14204.377105532109</v>
          </cell>
          <cell r="T120">
            <v>13518.845505826266</v>
          </cell>
          <cell r="U120">
            <v>12313.407379016895</v>
          </cell>
          <cell r="V120">
            <v>11408.176935683259</v>
          </cell>
          <cell r="W120">
            <v>11101.360708198139</v>
          </cell>
          <cell r="X120">
            <v>10717.207415559813</v>
          </cell>
          <cell r="Y120">
            <v>10948.637805731718</v>
          </cell>
          <cell r="Z120">
            <v>11228.957096812113</v>
          </cell>
          <cell r="AA120">
            <v>11689.596897237139</v>
          </cell>
          <cell r="AB120">
            <v>12165.172066106057</v>
          </cell>
          <cell r="AC120">
            <v>11887.708839093237</v>
          </cell>
          <cell r="AD120">
            <v>12084.202069245053</v>
          </cell>
          <cell r="AE120">
            <v>12045.94360404263</v>
          </cell>
          <cell r="AF120">
            <v>1005.9628723158105</v>
          </cell>
        </row>
        <row r="164">
          <cell r="B164">
            <v>624.52033853917237</v>
          </cell>
          <cell r="C164">
            <v>722.45146293489415</v>
          </cell>
          <cell r="D164">
            <v>720.66518199747225</v>
          </cell>
          <cell r="E164">
            <v>771.98475081517245</v>
          </cell>
          <cell r="F164">
            <v>681.92886967058439</v>
          </cell>
          <cell r="G164">
            <v>698.26999459883336</v>
          </cell>
          <cell r="H164">
            <v>669.12270764130517</v>
          </cell>
          <cell r="I164">
            <v>841.93278286240457</v>
          </cell>
          <cell r="J164">
            <v>641.04805229583872</v>
          </cell>
          <cell r="K164">
            <v>484.46104247421681</v>
          </cell>
          <cell r="L164">
            <v>471.95349618279943</v>
          </cell>
          <cell r="M164">
            <v>328.16944991308628</v>
          </cell>
          <cell r="N164">
            <v>108.17632280002181</v>
          </cell>
          <cell r="O164">
            <v>-31.274018784648433</v>
          </cell>
          <cell r="P164">
            <v>409.86081692805055</v>
          </cell>
          <cell r="Q164">
            <v>66.117032169979211</v>
          </cell>
          <cell r="R164">
            <v>-651.22305869716729</v>
          </cell>
          <cell r="S164">
            <v>-261.22137168218615</v>
          </cell>
          <cell r="T164">
            <v>-302.91418544370208</v>
          </cell>
          <cell r="U164">
            <v>-457.1000306344813</v>
          </cell>
          <cell r="V164">
            <v>-415.1647441122077</v>
          </cell>
          <cell r="W164">
            <v>-467.63158193954769</v>
          </cell>
          <cell r="X164">
            <v>-630.2856496418317</v>
          </cell>
          <cell r="Y164">
            <v>-467.08541227625028</v>
          </cell>
          <cell r="Z164">
            <v>-356.01257950232866</v>
          </cell>
          <cell r="AA164">
            <v>-517.94022358232723</v>
          </cell>
          <cell r="AB164">
            <v>-492.7486850674195</v>
          </cell>
          <cell r="AC164">
            <v>-268.12666451453697</v>
          </cell>
          <cell r="AD164">
            <v>-298.21660619769318</v>
          </cell>
        </row>
        <row r="166">
          <cell r="B166">
            <v>23483.559259134701</v>
          </cell>
          <cell r="C166">
            <v>24065.936863998959</v>
          </cell>
          <cell r="D166">
            <v>23590.866939597046</v>
          </cell>
          <cell r="E166">
            <v>23736.613763434492</v>
          </cell>
          <cell r="F166">
            <v>24461.365715714826</v>
          </cell>
          <cell r="G166">
            <v>24922.119907007611</v>
          </cell>
          <cell r="H166">
            <v>25727.03065735965</v>
          </cell>
          <cell r="I166">
            <v>26290.037876687427</v>
          </cell>
          <cell r="J166">
            <v>27292.811046876166</v>
          </cell>
          <cell r="K166">
            <v>28186.877874999002</v>
          </cell>
          <cell r="L166">
            <v>29413.382602391914</v>
          </cell>
          <cell r="M166">
            <v>30982.420800929867</v>
          </cell>
          <cell r="N166">
            <v>29832.344104499571</v>
          </cell>
          <cell r="O166">
            <v>29673.483208918064</v>
          </cell>
          <cell r="P166">
            <v>28996.446292361063</v>
          </cell>
          <cell r="Q166">
            <v>30387.758601149355</v>
          </cell>
          <cell r="R166">
            <v>30021.115699966242</v>
          </cell>
          <cell r="S166">
            <v>29049.720046476552</v>
          </cell>
          <cell r="T166">
            <v>29810.069318647194</v>
          </cell>
          <cell r="U166">
            <v>26913.695428113493</v>
          </cell>
          <cell r="V166">
            <v>27545.500579679534</v>
          </cell>
          <cell r="W166">
            <v>24552.757869143406</v>
          </cell>
          <cell r="X166">
            <v>25152.433310399876</v>
          </cell>
          <cell r="Y166">
            <v>23689.931212292176</v>
          </cell>
          <cell r="Z166">
            <v>22797.606888059378</v>
          </cell>
          <cell r="AA166">
            <v>24036.20849030924</v>
          </cell>
          <cell r="AB166">
            <v>24843.188684116471</v>
          </cell>
          <cell r="AC166">
            <v>23848.566170302216</v>
          </cell>
          <cell r="AD166">
            <v>23516.779133827196</v>
          </cell>
          <cell r="AE166">
            <v>21735.892728136336</v>
          </cell>
          <cell r="AF166">
            <v>2649.1861047871507</v>
          </cell>
        </row>
        <row r="175">
          <cell r="B175">
            <v>5044.1552878409311</v>
          </cell>
          <cell r="C175">
            <v>5222.6988678604384</v>
          </cell>
          <cell r="D175">
            <v>5637.0977681141903</v>
          </cell>
          <cell r="E175">
            <v>5599.3432325692802</v>
          </cell>
          <cell r="F175">
            <v>5821.3487588314865</v>
          </cell>
          <cell r="G175">
            <v>6074.5808888511792</v>
          </cell>
          <cell r="H175">
            <v>7043.7769712161999</v>
          </cell>
          <cell r="I175">
            <v>7367.4804697445552</v>
          </cell>
          <cell r="J175">
            <v>8640.67525449204</v>
          </cell>
          <cell r="K175">
            <v>9554.1759662573932</v>
          </cell>
          <cell r="L175">
            <v>10582.203512416201</v>
          </cell>
          <cell r="M175">
            <v>11100.366924246871</v>
          </cell>
          <cell r="N175">
            <v>11296.576924992507</v>
          </cell>
          <cell r="O175">
            <v>11504.955470293005</v>
          </cell>
          <cell r="P175">
            <v>12242.041289113078</v>
          </cell>
          <cell r="Q175">
            <v>12960.095978475201</v>
          </cell>
          <cell r="R175">
            <v>13640.500487480535</v>
          </cell>
          <cell r="S175">
            <v>14232.980957550728</v>
          </cell>
          <cell r="T175">
            <v>13548.480961848316</v>
          </cell>
          <cell r="U175">
            <v>12336.842508825104</v>
          </cell>
          <cell r="V175">
            <v>11432.314109800916</v>
          </cell>
          <cell r="W175">
            <v>11123.64609730516</v>
          </cell>
          <cell r="X175">
            <v>10741.265817704307</v>
          </cell>
          <cell r="Y175">
            <v>10968.412107032542</v>
          </cell>
          <cell r="Z175">
            <v>11247.362667589472</v>
          </cell>
          <cell r="AA175">
            <v>11710.088229158329</v>
          </cell>
          <cell r="AB175">
            <v>12188.883016185247</v>
          </cell>
          <cell r="AC175">
            <v>11910.999716533526</v>
          </cell>
          <cell r="AD175">
            <v>12107.65936563682</v>
          </cell>
          <cell r="AE175">
            <v>12071.417595796487</v>
          </cell>
          <cell r="AF175">
            <v>1005.9628723158104</v>
          </cell>
        </row>
        <row r="436">
          <cell r="A436" t="str">
            <v>Other Sectors</v>
          </cell>
          <cell r="B436">
            <v>3696.7627547496513</v>
          </cell>
          <cell r="C436">
            <v>3789.889136864068</v>
          </cell>
          <cell r="D436">
            <v>3776.3289565679479</v>
          </cell>
          <cell r="E436">
            <v>3835.6984386214926</v>
          </cell>
          <cell r="F436">
            <v>4029.0758194760997</v>
          </cell>
          <cell r="G436">
            <v>4060.7055638445809</v>
          </cell>
          <cell r="H436">
            <v>3904.615543659485</v>
          </cell>
          <cell r="I436">
            <v>3733.1209769825641</v>
          </cell>
          <cell r="J436">
            <v>3636.2639204090851</v>
          </cell>
          <cell r="K436">
            <v>3874.9152594220886</v>
          </cell>
          <cell r="L436">
            <v>4204.3711553501862</v>
          </cell>
          <cell r="M436">
            <v>4305.2324867541811</v>
          </cell>
          <cell r="N436">
            <v>4325.2818566744609</v>
          </cell>
          <cell r="O436">
            <v>4668.61516611558</v>
          </cell>
          <cell r="P436">
            <v>4333.8322865715472</v>
          </cell>
          <cell r="Q436">
            <v>4389.5582198442917</v>
          </cell>
          <cell r="R436">
            <v>4388.2167633406498</v>
          </cell>
          <cell r="S436">
            <v>3879.1363501015412</v>
          </cell>
          <cell r="T436">
            <v>3813.4145627001881</v>
          </cell>
          <cell r="U436">
            <v>3269.2207187305612</v>
          </cell>
          <cell r="V436">
            <v>3329.1210290237377</v>
          </cell>
          <cell r="W436">
            <v>3348.7880991908332</v>
          </cell>
          <cell r="X436">
            <v>3319.2548447485742</v>
          </cell>
          <cell r="Y436">
            <v>3554.1578333311982</v>
          </cell>
          <cell r="Z436">
            <v>3711.5338308396931</v>
          </cell>
          <cell r="AA436">
            <v>3889.4430444123914</v>
          </cell>
          <cell r="AB436">
            <v>3976.4880540408503</v>
          </cell>
          <cell r="AC436">
            <v>3926.9198464406222</v>
          </cell>
          <cell r="AD436">
            <v>3804.0342121820495</v>
          </cell>
          <cell r="AE436">
            <v>3738.1338490315693</v>
          </cell>
        </row>
        <row r="470">
          <cell r="B470">
            <v>0.35530408532213331</v>
          </cell>
          <cell r="C470">
            <v>0.35381667157733809</v>
          </cell>
          <cell r="D470">
            <v>0.35606077521287288</v>
          </cell>
          <cell r="E470">
            <v>0.35844178719231806</v>
          </cell>
          <cell r="F470">
            <v>0.35424189234580827</v>
          </cell>
          <cell r="G470">
            <v>0.35792694367419692</v>
          </cell>
          <cell r="H470">
            <v>0.34966288237885035</v>
          </cell>
          <cell r="I470">
            <v>0.3442064259636104</v>
          </cell>
          <cell r="J470">
            <v>0.33858792509157776</v>
          </cell>
          <cell r="K470">
            <v>0.32852393108847272</v>
          </cell>
          <cell r="L470">
            <v>0.30569656568832382</v>
          </cell>
          <cell r="M470">
            <v>0.29370589411830644</v>
          </cell>
          <cell r="N470">
            <v>0.29827138252517732</v>
          </cell>
          <cell r="O470">
            <v>0.3017114460288331</v>
          </cell>
          <cell r="P470">
            <v>0.29915935257844134</v>
          </cell>
          <cell r="Q470">
            <v>0.29002011457012455</v>
          </cell>
          <cell r="R470">
            <v>0.29014945302662037</v>
          </cell>
          <cell r="S470">
            <v>0.28590195785654715</v>
          </cell>
          <cell r="T470">
            <v>0.28669829612857584</v>
          </cell>
          <cell r="U470">
            <v>0.30639845698001522</v>
          </cell>
          <cell r="V470">
            <v>0.30955333287397835</v>
          </cell>
          <cell r="W470">
            <v>0.32014514095652485</v>
          </cell>
          <cell r="X470">
            <v>0.32797389211029215</v>
          </cell>
          <cell r="Y470">
            <v>0.34193024422762586</v>
          </cell>
          <cell r="Z470">
            <v>0.33557069896160202</v>
          </cell>
          <cell r="AA470">
            <v>0.33072921444489961</v>
          </cell>
          <cell r="AB470">
            <v>0.3280955792903899</v>
          </cell>
          <cell r="AC470">
            <v>0.34071397785047941</v>
          </cell>
          <cell r="AD470">
            <v>0.3510835651912938</v>
          </cell>
          <cell r="AE470">
            <v>0.35312528518885633</v>
          </cell>
        </row>
        <row r="471">
          <cell r="B471">
            <v>9.461271649608495E-2</v>
          </cell>
          <cell r="C471">
            <v>9.6486262724494384E-2</v>
          </cell>
          <cell r="D471">
            <v>0.10430813352316753</v>
          </cell>
          <cell r="E471">
            <v>0.10286633535852011</v>
          </cell>
          <cell r="F471">
            <v>0.10463174622567448</v>
          </cell>
          <cell r="G471">
            <v>0.10693652467573854</v>
          </cell>
          <cell r="H471">
            <v>0.12040776774164726</v>
          </cell>
          <cell r="I471">
            <v>0.12369578492496001</v>
          </cell>
          <cell r="J471">
            <v>0.13955338106093393</v>
          </cell>
          <cell r="K471">
            <v>0.14739341316798915</v>
          </cell>
          <cell r="L471">
            <v>0.15776025512229974</v>
          </cell>
          <cell r="M471">
            <v>0.16064943779495511</v>
          </cell>
          <cell r="N471">
            <v>0.16784200685057332</v>
          </cell>
          <cell r="O471">
            <v>0.16976089386312643</v>
          </cell>
          <cell r="P471">
            <v>0.18188341386920104</v>
          </cell>
          <cell r="Q471">
            <v>0.18710784330728794</v>
          </cell>
          <cell r="R471">
            <v>0.19859250743469012</v>
          </cell>
          <cell r="S471">
            <v>0.21011903102843152</v>
          </cell>
          <cell r="T471">
            <v>0.20084371896291278</v>
          </cell>
          <cell r="U471">
            <v>0.19987938876906511</v>
          </cell>
          <cell r="V471">
            <v>0.18647984292528705</v>
          </cell>
          <cell r="W471">
            <v>0.19454158284315479</v>
          </cell>
          <cell r="X471">
            <v>0.18463948885352802</v>
          </cell>
          <cell r="Y471">
            <v>0.18929993686778074</v>
          </cell>
          <cell r="Z471">
            <v>0.19585392766874263</v>
          </cell>
          <cell r="AA471">
            <v>0.19586543526463071</v>
          </cell>
          <cell r="AB471">
            <v>0.19718772506175999</v>
          </cell>
          <cell r="AC471">
            <v>0.19347990193825776</v>
          </cell>
          <cell r="AD471">
            <v>0.19498933591854564</v>
          </cell>
          <cell r="AE471">
            <v>0.2034576697244419</v>
          </cell>
        </row>
        <row r="472">
          <cell r="B472">
            <v>0.20827240596147006</v>
          </cell>
          <cell r="C472">
            <v>0.21343038158809638</v>
          </cell>
          <cell r="D472">
            <v>0.22538798015916411</v>
          </cell>
          <cell r="E472">
            <v>0.22351922042114339</v>
          </cell>
          <cell r="F472">
            <v>0.22363942514153082</v>
          </cell>
          <cell r="G472">
            <v>0.22949483491235467</v>
          </cell>
          <cell r="H472">
            <v>0.2331478001175819</v>
          </cell>
          <cell r="I472">
            <v>0.23821672910886763</v>
          </cell>
          <cell r="J472">
            <v>0.23441755664921113</v>
          </cell>
          <cell r="K472">
            <v>0.24050961939817136</v>
          </cell>
          <cell r="L472">
            <v>0.23668334734114085</v>
          </cell>
          <cell r="M472">
            <v>0.24813814104707271</v>
          </cell>
          <cell r="N472">
            <v>0.2404013749647517</v>
          </cell>
          <cell r="O472">
            <v>0.23858622024080955</v>
          </cell>
          <cell r="P472">
            <v>0.22548080641444923</v>
          </cell>
          <cell r="Q472">
            <v>0.22634894929711527</v>
          </cell>
          <cell r="R472">
            <v>0.21780739152905668</v>
          </cell>
          <cell r="S472">
            <v>0.21399649354622136</v>
          </cell>
          <cell r="T472">
            <v>0.21724035951679913</v>
          </cell>
          <cell r="U472">
            <v>0.2117594827152397</v>
          </cell>
          <cell r="V472">
            <v>0.21755572363931622</v>
          </cell>
          <cell r="W472">
            <v>0.20885988493660324</v>
          </cell>
          <cell r="X472">
            <v>0.21942631567249574</v>
          </cell>
          <cell r="Y472">
            <v>0.19668910497199615</v>
          </cell>
          <cell r="Z472">
            <v>0.19521024113994864</v>
          </cell>
          <cell r="AA472">
            <v>0.197866569464481</v>
          </cell>
          <cell r="AB472">
            <v>0.20286740617444801</v>
          </cell>
          <cell r="AC472">
            <v>0.19142027228105793</v>
          </cell>
          <cell r="AD472">
            <v>0.16958755047816099</v>
          </cell>
          <cell r="AE472">
            <v>0.15768978774905568</v>
          </cell>
        </row>
        <row r="473">
          <cell r="B473">
            <v>0.13828921962356594</v>
          </cell>
          <cell r="C473">
            <v>0.13808274232465492</v>
          </cell>
          <cell r="D473">
            <v>0.1237143628611433</v>
          </cell>
          <cell r="E473">
            <v>0.12232638847878051</v>
          </cell>
          <cell r="F473">
            <v>0.11785087841706048</v>
          </cell>
          <cell r="G473">
            <v>0.11179861235063529</v>
          </cell>
          <cell r="H473">
            <v>0.11323882537354793</v>
          </cell>
          <cell r="I473">
            <v>0.106581430715848</v>
          </cell>
          <cell r="J473">
            <v>0.11102548515007585</v>
          </cell>
          <cell r="K473">
            <v>0.10509095222896313</v>
          </cell>
          <cell r="L473">
            <v>0.10297196553201335</v>
          </cell>
          <cell r="M473">
            <v>0.10489498574461381</v>
          </cell>
          <cell r="N473">
            <v>0.10782085466776734</v>
          </cell>
          <cell r="O473">
            <v>0.1104439097528674</v>
          </cell>
          <cell r="P473">
            <v>0.11363625426622162</v>
          </cell>
          <cell r="Q473">
            <v>0.11677477218377029</v>
          </cell>
          <cell r="R473">
            <v>0.11585922773835432</v>
          </cell>
          <cell r="S473">
            <v>0.11504812293545803</v>
          </cell>
          <cell r="T473">
            <v>0.1271886529117191</v>
          </cell>
          <cell r="U473">
            <v>0.13658109837640717</v>
          </cell>
          <cell r="V473">
            <v>0.14170683206618395</v>
          </cell>
          <cell r="W473">
            <v>0.13145130468768818</v>
          </cell>
          <cell r="X473">
            <v>0.12091836893822558</v>
          </cell>
          <cell r="Y473">
            <v>0.1190873012736475</v>
          </cell>
          <cell r="Z473">
            <v>0.10591345133631648</v>
          </cell>
          <cell r="AA473">
            <v>0.10732027765418431</v>
          </cell>
          <cell r="AB473">
            <v>0.10397046298494689</v>
          </cell>
          <cell r="AC473">
            <v>0.103425322883358</v>
          </cell>
          <cell r="AD473">
            <v>0.1123338302794241</v>
          </cell>
          <cell r="AE473">
            <v>0.10897290953268136</v>
          </cell>
        </row>
        <row r="474">
          <cell r="B474">
            <v>7.5344100105061249E-2</v>
          </cell>
          <cell r="C474">
            <v>7.5846514142026561E-2</v>
          </cell>
          <cell r="D474">
            <v>7.0006994784938395E-2</v>
          </cell>
          <cell r="E474">
            <v>7.3067306181054087E-2</v>
          </cell>
          <cell r="F474">
            <v>7.5391703370895957E-2</v>
          </cell>
          <cell r="G474">
            <v>7.3758833957710462E-2</v>
          </cell>
          <cell r="H474">
            <v>6.8949276619519342E-2</v>
          </cell>
          <cell r="I474">
            <v>7.2843576033897212E-2</v>
          </cell>
          <cell r="J474">
            <v>6.9688984256975575E-2</v>
          </cell>
          <cell r="K474">
            <v>7.0938050447241996E-2</v>
          </cell>
          <cell r="L474">
            <v>8.0075050884389321E-2</v>
          </cell>
          <cell r="M474">
            <v>7.7271895308262437E-2</v>
          </cell>
          <cell r="N474">
            <v>7.4456626705961482E-2</v>
          </cell>
          <cell r="O474">
            <v>7.566722199032401E-2</v>
          </cell>
          <cell r="P474">
            <v>7.7416692316772881E-2</v>
          </cell>
          <cell r="Q474">
            <v>7.7898298139921454E-2</v>
          </cell>
          <cell r="R474">
            <v>7.5588904606773005E-2</v>
          </cell>
          <cell r="S474">
            <v>7.8003610378245478E-2</v>
          </cell>
          <cell r="T474">
            <v>7.5737719351019778E-2</v>
          </cell>
          <cell r="U474">
            <v>6.6343492299716089E-2</v>
          </cell>
          <cell r="V474">
            <v>6.7275284387267681E-2</v>
          </cell>
          <cell r="W474">
            <v>6.3904677953269526E-2</v>
          </cell>
          <cell r="X474">
            <v>6.396657149871933E-2</v>
          </cell>
          <cell r="Y474">
            <v>6.699618983217541E-2</v>
          </cell>
          <cell r="Z474">
            <v>7.2043097056203584E-2</v>
          </cell>
          <cell r="AA474">
            <v>7.0566230810295671E-2</v>
          </cell>
          <cell r="AB474">
            <v>6.9726331652032708E-2</v>
          </cell>
          <cell r="AC474">
            <v>7.1779139184547966E-2</v>
          </cell>
          <cell r="AD474">
            <v>7.4724233237241214E-2</v>
          </cell>
          <cell r="AE474">
            <v>7.6617897905968832E-2</v>
          </cell>
        </row>
        <row r="475">
          <cell r="B475">
            <v>6.0207442937232097E-2</v>
          </cell>
          <cell r="C475">
            <v>5.3667577267811468E-2</v>
          </cell>
          <cell r="D475">
            <v>5.2079774058686364E-2</v>
          </cell>
          <cell r="E475">
            <v>5.0945008480231979E-2</v>
          </cell>
          <cell r="F475">
            <v>5.3802084670237414E-2</v>
          </cell>
          <cell r="G475">
            <v>5.093342315404583E-2</v>
          </cell>
          <cell r="H475">
            <v>5.0468722992155386E-2</v>
          </cell>
          <cell r="I475">
            <v>5.4578117536016366E-2</v>
          </cell>
          <cell r="J475">
            <v>5.0717057025795237E-2</v>
          </cell>
          <cell r="K475">
            <v>4.8991812503292494E-2</v>
          </cell>
          <cell r="L475">
            <v>5.5375200592679107E-2</v>
          </cell>
          <cell r="M475">
            <v>5.4239257360286855E-2</v>
          </cell>
          <cell r="N475">
            <v>4.8156179715386188E-2</v>
          </cell>
          <cell r="O475">
            <v>3.6178532060493082E-2</v>
          </cell>
          <cell r="P475">
            <v>3.9029988400948526E-2</v>
          </cell>
          <cell r="Q475">
            <v>3.9359028100990616E-2</v>
          </cell>
          <cell r="R475">
            <v>3.8951935533687372E-2</v>
          </cell>
          <cell r="S475">
            <v>4.0358424183044826E-2</v>
          </cell>
          <cell r="T475">
            <v>3.6299615441121168E-2</v>
          </cell>
          <cell r="U475">
            <v>2.6590265619275594E-2</v>
          </cell>
          <cell r="V475">
            <v>2.3648742533177974E-2</v>
          </cell>
          <cell r="W475">
            <v>2.3100037898223742E-2</v>
          </cell>
          <cell r="X475">
            <v>2.6563760737190113E-2</v>
          </cell>
          <cell r="Y475">
            <v>2.5263365863719769E-2</v>
          </cell>
          <cell r="Z475">
            <v>3.1426206101875707E-2</v>
          </cell>
          <cell r="AA475">
            <v>3.3241185496048778E-2</v>
          </cell>
          <cell r="AB475">
            <v>3.4446230371973127E-2</v>
          </cell>
          <cell r="AC475">
            <v>3.6006867354322084E-2</v>
          </cell>
          <cell r="AD475">
            <v>3.6607295325817302E-2</v>
          </cell>
          <cell r="AE475">
            <v>3.7727367195158068E-2</v>
          </cell>
        </row>
        <row r="476">
          <cell r="B476">
            <v>6.7970029554452457E-2</v>
          </cell>
          <cell r="C476">
            <v>6.8669850375578115E-2</v>
          </cell>
          <cell r="D476">
            <v>6.8441979400027469E-2</v>
          </cell>
          <cell r="E476">
            <v>6.8833953887952035E-2</v>
          </cell>
          <cell r="F476">
            <v>7.044226982879255E-2</v>
          </cell>
          <cell r="G476">
            <v>6.9150827275318363E-2</v>
          </cell>
          <cell r="H476">
            <v>6.4124724776697881E-2</v>
          </cell>
          <cell r="I476">
            <v>5.9877935716800314E-2</v>
          </cell>
          <cell r="J476">
            <v>5.6009610765430685E-2</v>
          </cell>
          <cell r="K476">
            <v>5.8552221165869077E-2</v>
          </cell>
          <cell r="L476">
            <v>6.1437614839153748E-2</v>
          </cell>
          <cell r="M476">
            <v>6.1100388626502834E-2</v>
          </cell>
          <cell r="N476">
            <v>6.3051574570382601E-2</v>
          </cell>
          <cell r="O476">
            <v>6.765177606354629E-2</v>
          </cell>
          <cell r="P476">
            <v>6.3393492153965392E-2</v>
          </cell>
          <cell r="Q476">
            <v>6.2490994400790006E-2</v>
          </cell>
          <cell r="R476">
            <v>6.3050580130818018E-2</v>
          </cell>
          <cell r="S476">
            <v>5.6572360072051707E-2</v>
          </cell>
          <cell r="T476">
            <v>5.5991637687852286E-2</v>
          </cell>
          <cell r="U476">
            <v>5.2447815240281144E-2</v>
          </cell>
          <cell r="V476">
            <v>5.378024157478889E-2</v>
          </cell>
          <cell r="W476">
            <v>5.7997370724535466E-2</v>
          </cell>
          <cell r="X476">
            <v>5.651160218954903E-2</v>
          </cell>
          <cell r="Y476">
            <v>6.0733856963054611E-2</v>
          </cell>
          <cell r="Z476">
            <v>6.398237773531093E-2</v>
          </cell>
          <cell r="AA476">
            <v>6.4411086865459932E-2</v>
          </cell>
          <cell r="AB476">
            <v>6.3706264464449366E-2</v>
          </cell>
          <cell r="AC476">
            <v>6.3174518507977007E-2</v>
          </cell>
          <cell r="AD476">
            <v>6.067418956951693E-2</v>
          </cell>
          <cell r="AE476">
            <v>6.240908270383777E-2</v>
          </cell>
        </row>
      </sheetData>
      <sheetData sheetId="1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11145.01140662338</v>
          </cell>
          <cell r="C2">
            <v>11604.43662549974</v>
          </cell>
          <cell r="D2">
            <v>12263.693006921325</v>
          </cell>
          <cell r="E2">
            <v>12282.243162959678</v>
          </cell>
          <cell r="F2">
            <v>12618.231062362178</v>
          </cell>
          <cell r="G2">
            <v>13301.426858620378</v>
          </cell>
          <cell r="H2">
            <v>14016.866840497212</v>
          </cell>
          <cell r="I2">
            <v>14674.046102231041</v>
          </cell>
          <cell r="J2">
            <v>15057.166699559841</v>
          </cell>
          <cell r="K2">
            <v>15751.385157682187</v>
          </cell>
          <cell r="L2">
            <v>16028.429634405551</v>
          </cell>
          <cell r="M2">
            <v>17295.086196582459</v>
          </cell>
          <cell r="N2">
            <v>16314.676772566381</v>
          </cell>
          <cell r="O2">
            <v>15611.028112618849</v>
          </cell>
          <cell r="P2">
            <v>15234.590208933931</v>
          </cell>
          <cell r="Q2">
            <v>15719.059947672391</v>
          </cell>
          <cell r="R2">
            <v>14959.198112541471</v>
          </cell>
          <cell r="S2">
            <v>14458.950363285474</v>
          </cell>
          <cell r="T2">
            <v>14559.189138799591</v>
          </cell>
          <cell r="U2">
            <v>12973.677577514331</v>
          </cell>
          <cell r="V2">
            <v>13229.357130510587</v>
          </cell>
          <cell r="W2">
            <v>11842.800829166445</v>
          </cell>
          <cell r="X2">
            <v>12668.96799281217</v>
          </cell>
          <cell r="Y2">
            <v>11303.175363002227</v>
          </cell>
          <cell r="Z2">
            <v>11121.012333157874</v>
          </cell>
          <cell r="AA2">
            <v>11747.084482409497</v>
          </cell>
          <cell r="AB2">
            <v>12443.673796536765</v>
          </cell>
          <cell r="AC2">
            <v>11674.938314831425</v>
          </cell>
          <cell r="AD2">
            <v>10399.146069482391</v>
          </cell>
          <cell r="AE2">
            <v>9218.2414903615881</v>
          </cell>
        </row>
        <row r="7">
          <cell r="A7" t="str">
            <v>Residential</v>
          </cell>
          <cell r="B7">
            <v>7049.5044891369562</v>
          </cell>
          <cell r="C7">
            <v>7159.4148495444533</v>
          </cell>
          <cell r="D7">
            <v>6433.7295836338853</v>
          </cell>
          <cell r="E7">
            <v>6434.2392125264596</v>
          </cell>
          <cell r="F7">
            <v>6402.1403694599985</v>
          </cell>
          <cell r="G7">
            <v>6258.2886844113773</v>
          </cell>
          <cell r="H7">
            <v>6587.5107812645547</v>
          </cell>
          <cell r="I7">
            <v>6373.7871256388653</v>
          </cell>
          <cell r="J7">
            <v>6920.2035510267979</v>
          </cell>
          <cell r="K7">
            <v>6731.6469981132723</v>
          </cell>
          <cell r="L7">
            <v>6824.0354985692029</v>
          </cell>
          <cell r="M7">
            <v>7177.4360745910835</v>
          </cell>
          <cell r="N7">
            <v>7185.4012137839018</v>
          </cell>
          <cell r="O7">
            <v>7420.3943299933635</v>
          </cell>
          <cell r="P7">
            <v>7570.4184232989555</v>
          </cell>
          <cell r="Q7">
            <v>7995.0072078670291</v>
          </cell>
          <cell r="R7">
            <v>7861.6917637699753</v>
          </cell>
          <cell r="S7">
            <v>7692.3059065524958</v>
          </cell>
          <cell r="T7">
            <v>8453.6115936471524</v>
          </cell>
          <cell r="U7">
            <v>8293.97694651243</v>
          </cell>
          <cell r="V7">
            <v>8561.0133359430001</v>
          </cell>
          <cell r="W7">
            <v>7397.9138219037732</v>
          </cell>
          <cell r="X7">
            <v>6913.4173703568722</v>
          </cell>
          <cell r="Y7">
            <v>6768.1119954990454</v>
          </cell>
          <cell r="Z7">
            <v>5965.5521408310478</v>
          </cell>
          <cell r="AA7">
            <v>6300.0344116718097</v>
          </cell>
          <cell r="AB7">
            <v>6320.3332146178946</v>
          </cell>
          <cell r="AC7">
            <v>6263.0769441247521</v>
          </cell>
          <cell r="AD7">
            <v>6859.8274802726128</v>
          </cell>
          <cell r="AE7">
            <v>6374.3437160374278</v>
          </cell>
        </row>
        <row r="8">
          <cell r="A8" t="str">
            <v>Manufacturing Combustion</v>
          </cell>
          <cell r="B8">
            <v>4078.2372777494315</v>
          </cell>
          <cell r="C8">
            <v>4166.2449923580834</v>
          </cell>
          <cell r="D8">
            <v>3845.8652437488931</v>
          </cell>
          <cell r="E8">
            <v>4053.918639369434</v>
          </cell>
          <cell r="F8">
            <v>4294.6717762571125</v>
          </cell>
          <cell r="G8">
            <v>4313.4749930639146</v>
          </cell>
          <cell r="H8">
            <v>4179.472888514837</v>
          </cell>
          <cell r="I8">
            <v>4522.118765354624</v>
          </cell>
          <cell r="J8">
            <v>4503.8718883142637</v>
          </cell>
          <cell r="K8">
            <v>4673.8488858308847</v>
          </cell>
          <cell r="L8">
            <v>5455.6314941050032</v>
          </cell>
          <cell r="M8">
            <v>5419.5077684948519</v>
          </cell>
          <cell r="N8">
            <v>5083.5523441446894</v>
          </cell>
          <cell r="O8">
            <v>5196.8447384771098</v>
          </cell>
          <cell r="P8">
            <v>5265.5144696745147</v>
          </cell>
          <cell r="Q8">
            <v>5441.110198890703</v>
          </cell>
          <cell r="R8">
            <v>5231.9413026927496</v>
          </cell>
          <cell r="S8">
            <v>5320.6728623742829</v>
          </cell>
          <cell r="T8">
            <v>5132.336523594945</v>
          </cell>
          <cell r="U8">
            <v>4113.7253781825948</v>
          </cell>
          <cell r="V8">
            <v>4141.8290549692365</v>
          </cell>
          <cell r="W8">
            <v>3670.4149715625776</v>
          </cell>
          <cell r="X8">
            <v>3739.25363308654</v>
          </cell>
          <cell r="Y8">
            <v>3902.2404000790666</v>
          </cell>
          <cell r="Z8">
            <v>4157.8350550464138</v>
          </cell>
          <cell r="AA8">
            <v>4239.8364887387806</v>
          </cell>
          <cell r="AB8">
            <v>4331.5599482175439</v>
          </cell>
          <cell r="AC8">
            <v>4439.7044223331213</v>
          </cell>
          <cell r="AD8">
            <v>4662.0251866544868</v>
          </cell>
          <cell r="AE8">
            <v>4567.7695052441386</v>
          </cell>
        </row>
        <row r="9">
          <cell r="A9" t="str">
            <v>Commercial Services</v>
          </cell>
          <cell r="B9">
            <v>989.4468623311061</v>
          </cell>
          <cell r="C9">
            <v>1007.2094190119986</v>
          </cell>
          <cell r="D9">
            <v>1001.3319940548295</v>
          </cell>
          <cell r="E9">
            <v>989.3047861881048</v>
          </cell>
          <cell r="F9">
            <v>1078.5796101239841</v>
          </cell>
          <cell r="G9">
            <v>1057.9249972656974</v>
          </cell>
          <cell r="H9">
            <v>957.38840588935761</v>
          </cell>
          <cell r="I9">
            <v>965.64145474655686</v>
          </cell>
          <cell r="J9">
            <v>954.37482503698493</v>
          </cell>
          <cell r="K9">
            <v>989.29375699139962</v>
          </cell>
          <cell r="L9">
            <v>1015.5421067955906</v>
          </cell>
          <cell r="M9">
            <v>993.05429392488782</v>
          </cell>
          <cell r="N9">
            <v>947.05858716449916</v>
          </cell>
          <cell r="O9">
            <v>1031.8374033009577</v>
          </cell>
          <cell r="P9">
            <v>988.20634833691213</v>
          </cell>
          <cell r="Q9">
            <v>1005.6317749647139</v>
          </cell>
          <cell r="R9">
            <v>978.05274457116343</v>
          </cell>
          <cell r="S9">
            <v>956.52832896683435</v>
          </cell>
          <cell r="T9">
            <v>982.49954563452195</v>
          </cell>
          <cell r="U9">
            <v>747.34649836098242</v>
          </cell>
          <cell r="V9">
            <v>797.46373019760949</v>
          </cell>
          <cell r="W9">
            <v>828.65522036490586</v>
          </cell>
          <cell r="X9">
            <v>853.43474318095036</v>
          </cell>
          <cell r="Y9">
            <v>863.88925551443822</v>
          </cell>
          <cell r="Z9">
            <v>770.08023760030005</v>
          </cell>
          <cell r="AA9">
            <v>851.72997961304895</v>
          </cell>
          <cell r="AB9">
            <v>819.45353265348979</v>
          </cell>
          <cell r="AC9">
            <v>830.35809001680718</v>
          </cell>
          <cell r="AD9">
            <v>870.49988172828921</v>
          </cell>
          <cell r="AE9">
            <v>886.89836837789949</v>
          </cell>
        </row>
        <row r="10">
          <cell r="A10" t="str">
            <v>Public Services</v>
          </cell>
          <cell r="B10">
            <v>1109.1545152725203</v>
          </cell>
          <cell r="C10">
            <v>1089.0284293973455</v>
          </cell>
          <cell r="D10">
            <v>1001.7456374629078</v>
          </cell>
          <cell r="E10">
            <v>981.45858769397148</v>
          </cell>
          <cell r="F10">
            <v>997.39947542435652</v>
          </cell>
          <cell r="G10">
            <v>937.10021675795917</v>
          </cell>
          <cell r="H10">
            <v>903.28911162993927</v>
          </cell>
          <cell r="I10">
            <v>866.17350114486658</v>
          </cell>
          <cell r="J10">
            <v>824.58702530469645</v>
          </cell>
          <cell r="K10">
            <v>864.1853327401717</v>
          </cell>
          <cell r="L10">
            <v>918.6998540191089</v>
          </cell>
          <cell r="M10">
            <v>916.66440536023458</v>
          </cell>
          <cell r="N10">
            <v>887.03136550296767</v>
          </cell>
          <cell r="O10">
            <v>875.15706471892713</v>
          </cell>
          <cell r="P10">
            <v>850.57559424377007</v>
          </cell>
          <cell r="Q10">
            <v>882.41419262357135</v>
          </cell>
          <cell r="R10">
            <v>892.25901993733191</v>
          </cell>
          <cell r="S10">
            <v>886.78936577923469</v>
          </cell>
          <cell r="T10">
            <v>937.42096216564028</v>
          </cell>
          <cell r="U10">
            <v>837.01396076661786</v>
          </cell>
          <cell r="V10">
            <v>886.36209232413137</v>
          </cell>
          <cell r="W10">
            <v>770.39631504434465</v>
          </cell>
          <cell r="X10">
            <v>812.39441688282727</v>
          </cell>
          <cell r="Y10">
            <v>842.54940399400175</v>
          </cell>
          <cell r="Z10">
            <v>837.82311114231686</v>
          </cell>
          <cell r="AA10">
            <v>852.95417263249146</v>
          </cell>
          <cell r="AB10">
            <v>878.855551135263</v>
          </cell>
          <cell r="AC10">
            <v>818.13857997685545</v>
          </cell>
          <cell r="AD10">
            <v>868.63099185507849</v>
          </cell>
          <cell r="AE10">
            <v>880.01361075096429</v>
          </cell>
        </row>
        <row r="11">
          <cell r="A11" t="str">
            <v>Transport</v>
          </cell>
          <cell r="B11">
            <v>5029.8143615790523</v>
          </cell>
          <cell r="C11">
            <v>5207.6552768157653</v>
          </cell>
          <cell r="D11">
            <v>5622.0130167481529</v>
          </cell>
          <cell r="E11">
            <v>5583.8216942941708</v>
          </cell>
          <cell r="F11">
            <v>5805.9560703823481</v>
          </cell>
          <cell r="G11">
            <v>6059.0869150446697</v>
          </cell>
          <cell r="H11">
            <v>7027.5449386946857</v>
          </cell>
          <cell r="I11">
            <v>7348.1884964627097</v>
          </cell>
          <cell r="J11">
            <v>8620.9207994622502</v>
          </cell>
          <cell r="K11">
            <v>9533.8043180266959</v>
          </cell>
          <cell r="L11">
            <v>10562.167041217335</v>
          </cell>
          <cell r="M11">
            <v>11079.39332366397</v>
          </cell>
          <cell r="N11">
            <v>11279.489910931381</v>
          </cell>
          <cell r="O11">
            <v>11489.428789398011</v>
          </cell>
          <cell r="P11">
            <v>12209.81178094699</v>
          </cell>
          <cell r="Q11">
            <v>12922.656408457362</v>
          </cell>
          <cell r="R11">
            <v>13606.75120337977</v>
          </cell>
          <cell r="S11">
            <v>14204.377105532109</v>
          </cell>
          <cell r="T11">
            <v>13518.845505826266</v>
          </cell>
          <cell r="U11">
            <v>12313.407379016895</v>
          </cell>
          <cell r="V11">
            <v>11408.176935683259</v>
          </cell>
          <cell r="W11">
            <v>11101.360708198139</v>
          </cell>
          <cell r="X11">
            <v>10717.207415559813</v>
          </cell>
          <cell r="Y11">
            <v>10948.637805731718</v>
          </cell>
          <cell r="Z11">
            <v>11228.957096812113</v>
          </cell>
          <cell r="AA11">
            <v>11689.596897237139</v>
          </cell>
          <cell r="AB11">
            <v>12165.172066106057</v>
          </cell>
          <cell r="AC11">
            <v>11887.708839093237</v>
          </cell>
          <cell r="AD11">
            <v>12084.202069245053</v>
          </cell>
          <cell r="AE11">
            <v>12045.94360404263</v>
          </cell>
        </row>
        <row r="17">
          <cell r="A17" t="str">
            <v>Industrial Processes</v>
          </cell>
          <cell r="B17">
            <v>2247.9083382448957</v>
          </cell>
          <cell r="C17">
            <v>2149.3955053713589</v>
          </cell>
          <cell r="D17">
            <v>2060.7584283860233</v>
          </cell>
          <cell r="E17">
            <v>2025.90524020712</v>
          </cell>
          <cell r="F17">
            <v>2264.2533277103685</v>
          </cell>
          <cell r="G17">
            <v>2177.7410533509415</v>
          </cell>
          <cell r="H17">
            <v>2259.6728593630423</v>
          </cell>
          <cell r="I17">
            <v>2588.9438200667769</v>
          </cell>
          <cell r="J17">
            <v>2478.5558793819632</v>
          </cell>
          <cell r="K17">
            <v>2427.7706601272548</v>
          </cell>
          <cell r="L17">
            <v>2974.6243596930258</v>
          </cell>
          <cell r="M17">
            <v>3225.6620810602453</v>
          </cell>
          <cell r="N17">
            <v>2987.586268670269</v>
          </cell>
          <cell r="O17">
            <v>2461.0820625794017</v>
          </cell>
          <cell r="P17">
            <v>2632.0817859727763</v>
          </cell>
          <cell r="Q17">
            <v>2727.7421174482743</v>
          </cell>
          <cell r="R17">
            <v>2673.1485757325586</v>
          </cell>
          <cell r="S17">
            <v>2728.2358212712866</v>
          </cell>
          <cell r="T17">
            <v>2432.1559898048981</v>
          </cell>
          <cell r="U17">
            <v>1616.9178940173924</v>
          </cell>
          <cell r="V17">
            <v>1423.1918104433914</v>
          </cell>
          <cell r="W17">
            <v>1292.9045137047472</v>
          </cell>
          <cell r="X17">
            <v>1519.2505819532232</v>
          </cell>
          <cell r="Y17">
            <v>1437.3550658721908</v>
          </cell>
          <cell r="Z17">
            <v>1781.7831820520539</v>
          </cell>
          <cell r="AA17">
            <v>1965.8179636174789</v>
          </cell>
          <cell r="AB17">
            <v>2107.5318207422183</v>
          </cell>
          <cell r="AC17">
            <v>2195.4081137155131</v>
          </cell>
          <cell r="AD17">
            <v>2252.1570647021754</v>
          </cell>
          <cell r="AE17">
            <v>2215.768193174375</v>
          </cell>
        </row>
        <row r="23">
          <cell r="A23" t="str">
            <v>F-Gases</v>
          </cell>
        </row>
        <row r="24">
          <cell r="A24" t="str">
            <v>Agriculture</v>
          </cell>
          <cell r="B24">
            <v>1198.9399944037998</v>
          </cell>
          <cell r="C24">
            <v>1194.4077297364577</v>
          </cell>
          <cell r="D24">
            <v>1168.9517068408493</v>
          </cell>
          <cell r="E24">
            <v>1267.5341566380346</v>
          </cell>
          <cell r="F24">
            <v>1278.6789766673246</v>
          </cell>
          <cell r="G24">
            <v>1648.8466040598496</v>
          </cell>
          <cell r="H24">
            <v>1438.4147604229861</v>
          </cell>
          <cell r="I24">
            <v>1382.8723307707157</v>
          </cell>
          <cell r="J24">
            <v>1283.7647843129075</v>
          </cell>
          <cell r="K24">
            <v>1395.4933742302219</v>
          </cell>
          <cell r="L24">
            <v>1392.4830440321787</v>
          </cell>
          <cell r="M24">
            <v>1414.6060902713609</v>
          </cell>
          <cell r="N24">
            <v>1287.4433518726487</v>
          </cell>
          <cell r="O24">
            <v>1444.0342663488727</v>
          </cell>
          <cell r="P24">
            <v>1270.8219547802405</v>
          </cell>
          <cell r="Q24">
            <v>1332.8216767638457</v>
          </cell>
          <cell r="R24">
            <v>1273.9354009012516</v>
          </cell>
          <cell r="S24">
            <v>1331.6204599335015</v>
          </cell>
          <cell r="T24">
            <v>1280.5448131267563</v>
          </cell>
          <cell r="U24">
            <v>1212.2065337835534</v>
          </cell>
          <cell r="V24">
            <v>1282.5328181477573</v>
          </cell>
          <cell r="W24">
            <v>1145.8269252156883</v>
          </cell>
          <cell r="X24">
            <v>966.57532231969185</v>
          </cell>
          <cell r="Y24">
            <v>1178.8340251763614</v>
          </cell>
          <cell r="Z24">
            <v>1001.9833347796048</v>
          </cell>
          <cell r="AA24">
            <v>995.22248899946635</v>
          </cell>
          <cell r="AB24">
            <v>1060.5317720631199</v>
          </cell>
          <cell r="AC24">
            <v>993.20604903171136</v>
          </cell>
          <cell r="AD24">
            <v>1171.9378529994917</v>
          </cell>
          <cell r="AE24">
            <v>1046.7676782445983</v>
          </cell>
        </row>
        <row r="32">
          <cell r="A32" t="str">
            <v>Waste</v>
          </cell>
          <cell r="B32">
            <v>95.586393100615695</v>
          </cell>
          <cell r="C32">
            <v>95.701568661959485</v>
          </cell>
          <cell r="D32">
            <v>96.409777034925</v>
          </cell>
          <cell r="E32">
            <v>97.146005771354794</v>
          </cell>
          <cell r="F32">
            <v>97.743558859034948</v>
          </cell>
          <cell r="G32">
            <v>98.1600335732833</v>
          </cell>
          <cell r="H32">
            <v>98.185391741055099</v>
          </cell>
          <cell r="I32">
            <v>82.529457412034816</v>
          </cell>
          <cell r="J32">
            <v>64.743899658318327</v>
          </cell>
          <cell r="K32">
            <v>71.990219596908574</v>
          </cell>
          <cell r="L32">
            <v>76.747551833598067</v>
          </cell>
          <cell r="M32">
            <v>85.297958777457879</v>
          </cell>
          <cell r="N32">
            <v>108.25982963815787</v>
          </cell>
          <cell r="O32">
            <v>153.17601138730458</v>
          </cell>
          <cell r="P32">
            <v>143.63979548265843</v>
          </cell>
          <cell r="Q32">
            <v>128.49588098665768</v>
          </cell>
          <cell r="R32">
            <v>126.03620618235634</v>
          </cell>
          <cell r="S32">
            <v>83.070144766725235</v>
          </cell>
          <cell r="T32">
            <v>68.010329379495545</v>
          </cell>
          <cell r="U32">
            <v>69.481061204742431</v>
          </cell>
          <cell r="V32">
            <v>61.015934692261041</v>
          </cell>
          <cell r="W32">
            <v>43.824279636887987</v>
          </cell>
          <cell r="X32">
            <v>47.595212196436158</v>
          </cell>
          <cell r="Y32">
            <v>44.555258364823317</v>
          </cell>
          <cell r="Z32">
            <v>41.12491951987716</v>
          </cell>
          <cell r="AA32">
            <v>41.849098806649948</v>
          </cell>
          <cell r="AB32">
            <v>24.650008230852372</v>
          </cell>
          <cell r="AC32">
            <v>27.037659067065395</v>
          </cell>
          <cell r="AD32">
            <v>23.49070589395857</v>
          </cell>
          <cell r="AE32">
            <v>31.967051867291904</v>
          </cell>
        </row>
      </sheetData>
      <sheetData sheetId="2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111.0392882930465</v>
          </cell>
          <cell r="C2">
            <v>101.62958127568452</v>
          </cell>
          <cell r="D2">
            <v>96.970282540224062</v>
          </cell>
          <cell r="E2">
            <v>101.12829550941819</v>
          </cell>
          <cell r="F2">
            <v>99.841636587642199</v>
          </cell>
          <cell r="G2">
            <v>100.6938724108042</v>
          </cell>
          <cell r="H2">
            <v>101.89331798402318</v>
          </cell>
          <cell r="I2">
            <v>99.998381229364128</v>
          </cell>
          <cell r="J2">
            <v>86.545602166977446</v>
          </cell>
          <cell r="K2">
            <v>88.235922410164704</v>
          </cell>
          <cell r="L2">
            <v>91.596899570377076</v>
          </cell>
          <cell r="M2">
            <v>105.35135525886527</v>
          </cell>
          <cell r="N2">
            <v>82.317421672017403</v>
          </cell>
          <cell r="O2">
            <v>749.1702406271761</v>
          </cell>
          <cell r="P2">
            <v>88.645763517628325</v>
          </cell>
          <cell r="Q2">
            <v>80.108822736917915</v>
          </cell>
          <cell r="R2">
            <v>91.10837282811265</v>
          </cell>
          <cell r="S2">
            <v>99.566403814598743</v>
          </cell>
          <cell r="T2">
            <v>92.284551418114646</v>
          </cell>
          <cell r="U2">
            <v>87.430436196524866</v>
          </cell>
          <cell r="V2">
            <v>93.842886699085724</v>
          </cell>
          <cell r="W2">
            <v>85.387503157217608</v>
          </cell>
          <cell r="X2">
            <v>84.97418833383189</v>
          </cell>
          <cell r="Y2">
            <v>82.808070073163719</v>
          </cell>
          <cell r="Z2">
            <v>78.627846994746733</v>
          </cell>
          <cell r="AA2">
            <v>78.897569210894261</v>
          </cell>
          <cell r="AB2">
            <v>79.627281718853993</v>
          </cell>
          <cell r="AC2">
            <v>83.341291677270547</v>
          </cell>
          <cell r="AD2">
            <v>91.430936502599693</v>
          </cell>
          <cell r="AE2">
            <v>87.769772016811473</v>
          </cell>
        </row>
        <row r="7">
          <cell r="A7" t="str">
            <v>Residential</v>
          </cell>
          <cell r="B7">
            <v>442.55493569759102</v>
          </cell>
          <cell r="C7">
            <v>432.41219698342297</v>
          </cell>
          <cell r="D7">
            <v>367.41775899603704</v>
          </cell>
          <cell r="E7">
            <v>357.69005380602715</v>
          </cell>
          <cell r="F7">
            <v>315.48187168010026</v>
          </cell>
          <cell r="G7">
            <v>285.07305136717827</v>
          </cell>
          <cell r="H7">
            <v>285.24648112797786</v>
          </cell>
          <cell r="I7">
            <v>250.18847372681208</v>
          </cell>
          <cell r="J7">
            <v>265.37795473084975</v>
          </cell>
          <cell r="K7">
            <v>203.20732913904629</v>
          </cell>
          <cell r="L7">
            <v>202.76091151665869</v>
          </cell>
          <cell r="M7">
            <v>193.43297917033902</v>
          </cell>
          <cell r="N7">
            <v>190.78662169486182</v>
          </cell>
          <cell r="O7">
            <v>181.06465394531682</v>
          </cell>
          <cell r="P7">
            <v>177.95522649777979</v>
          </cell>
          <cell r="Q7">
            <v>186.16648324758927</v>
          </cell>
          <cell r="R7">
            <v>180.98746456834073</v>
          </cell>
          <cell r="S7">
            <v>175.64817915332702</v>
          </cell>
          <cell r="T7">
            <v>186.26696351357268</v>
          </cell>
          <cell r="U7">
            <v>196.49850434125577</v>
          </cell>
          <cell r="V7">
            <v>187.96493774141408</v>
          </cell>
          <cell r="W7">
            <v>171.8632058533608</v>
          </cell>
          <cell r="X7">
            <v>169.63075017215218</v>
          </cell>
          <cell r="Y7">
            <v>181.67539333117134</v>
          </cell>
          <cell r="Z7">
            <v>161.37964851828445</v>
          </cell>
          <cell r="AA7">
            <v>162.48243732940685</v>
          </cell>
          <cell r="AB7">
            <v>151.7437483719084</v>
          </cell>
          <cell r="AC7">
            <v>148.51469360390846</v>
          </cell>
          <cell r="AD7">
            <v>164.06299834055974</v>
          </cell>
          <cell r="AE7">
            <v>135.93784312289955</v>
          </cell>
        </row>
        <row r="8">
          <cell r="A8" t="str">
            <v>Manufacturing Combustion</v>
          </cell>
          <cell r="B8">
            <v>6.8055827996377163</v>
          </cell>
          <cell r="C8">
            <v>6.8557597306389786</v>
          </cell>
          <cell r="D8">
            <v>5.754526792909104</v>
          </cell>
          <cell r="E8">
            <v>6.0718800992850781</v>
          </cell>
          <cell r="F8">
            <v>5.8750972144996085</v>
          </cell>
          <cell r="G8">
            <v>6.0117367698943216</v>
          </cell>
          <cell r="H8">
            <v>6.4869828275268659</v>
          </cell>
          <cell r="I8">
            <v>6.5669741081359367</v>
          </cell>
          <cell r="J8">
            <v>7.0394209136420498</v>
          </cell>
          <cell r="K8">
            <v>7.0903533412247199</v>
          </cell>
          <cell r="L8">
            <v>8.2847376266757511</v>
          </cell>
          <cell r="M8">
            <v>8.7163658705393576</v>
          </cell>
          <cell r="N8">
            <v>8.3754452658444389</v>
          </cell>
          <cell r="O8">
            <v>8.6712344354873689</v>
          </cell>
          <cell r="P8">
            <v>9.4736403449475137</v>
          </cell>
          <cell r="Q8">
            <v>10.867613950432222</v>
          </cell>
          <cell r="R8">
            <v>10.350627918610494</v>
          </cell>
          <cell r="S8">
            <v>10.019075881441907</v>
          </cell>
          <cell r="T8">
            <v>9.2770526093773427</v>
          </cell>
          <cell r="U8">
            <v>7.8512302603768305</v>
          </cell>
          <cell r="V8">
            <v>8.2694055830305668</v>
          </cell>
          <cell r="W8">
            <v>7.1986026373025949</v>
          </cell>
          <cell r="X8">
            <v>6.6160613375584276</v>
          </cell>
          <cell r="Y8">
            <v>6.7876697632902312</v>
          </cell>
          <cell r="Z8">
            <v>7.9154362141720158</v>
          </cell>
          <cell r="AA8">
            <v>7.9482724064078027</v>
          </cell>
          <cell r="AB8">
            <v>7.7192317038384042</v>
          </cell>
          <cell r="AC8">
            <v>8.2471133118310576</v>
          </cell>
          <cell r="AD8">
            <v>8.5540107939697201</v>
          </cell>
          <cell r="AE8">
            <v>8.0211923877911921</v>
          </cell>
        </row>
        <row r="9">
          <cell r="A9" t="str">
            <v>Commercial Services</v>
          </cell>
          <cell r="B9">
            <v>3.2237173158790275</v>
          </cell>
          <cell r="C9">
            <v>3.2566084731203642</v>
          </cell>
          <cell r="D9">
            <v>3.2093718463639411</v>
          </cell>
          <cell r="E9">
            <v>3.1309288596440923</v>
          </cell>
          <cell r="F9">
            <v>3.4069313204313509</v>
          </cell>
          <cell r="G9">
            <v>3.3262854429860509</v>
          </cell>
          <cell r="H9">
            <v>2.9526209562253807</v>
          </cell>
          <cell r="I9">
            <v>2.9531607582981279</v>
          </cell>
          <cell r="J9">
            <v>2.8647340671778849</v>
          </cell>
          <cell r="K9">
            <v>2.9428799402767334</v>
          </cell>
          <cell r="L9">
            <v>2.9461054942582825</v>
          </cell>
          <cell r="M9">
            <v>2.8540494603183202</v>
          </cell>
          <cell r="N9">
            <v>2.7133899274949975</v>
          </cell>
          <cell r="O9">
            <v>2.8975018193246118</v>
          </cell>
          <cell r="P9">
            <v>2.7276553573186835</v>
          </cell>
          <cell r="Q9">
            <v>2.8106937593050776</v>
          </cell>
          <cell r="R9">
            <v>3.055860510303964</v>
          </cell>
          <cell r="S9">
            <v>4.3408007949047409</v>
          </cell>
          <cell r="T9">
            <v>6.0992011729138431</v>
          </cell>
          <cell r="U9">
            <v>4.3757553622023257</v>
          </cell>
          <cell r="V9">
            <v>3.327167802066981</v>
          </cell>
          <cell r="W9">
            <v>3.8944910207266878</v>
          </cell>
          <cell r="X9">
            <v>4.8329544566576219</v>
          </cell>
          <cell r="Y9">
            <v>5.6144151499227863</v>
          </cell>
          <cell r="Z9">
            <v>5.7061252906398767</v>
          </cell>
          <cell r="AA9">
            <v>4.0450653444458542</v>
          </cell>
          <cell r="AB9">
            <v>4.1287672748908752</v>
          </cell>
          <cell r="AC9">
            <v>4.2231820797696882</v>
          </cell>
          <cell r="AD9">
            <v>3.7564106606569529</v>
          </cell>
          <cell r="AE9">
            <v>3.4960124904249321</v>
          </cell>
        </row>
        <row r="10">
          <cell r="A10" t="str">
            <v>Public Services</v>
          </cell>
          <cell r="B10">
            <v>3.4558045728528062</v>
          </cell>
          <cell r="C10">
            <v>3.3730031514674672</v>
          </cell>
          <cell r="D10">
            <v>3.1150667823705129</v>
          </cell>
          <cell r="E10">
            <v>3.0098449901604112</v>
          </cell>
          <cell r="F10">
            <v>3.056606479549254</v>
          </cell>
          <cell r="G10">
            <v>2.8705661317861333</v>
          </cell>
          <cell r="H10">
            <v>2.6852427784084876</v>
          </cell>
          <cell r="I10">
            <v>2.5602024146653171</v>
          </cell>
          <cell r="J10">
            <v>2.3970439653702145</v>
          </cell>
          <cell r="K10">
            <v>2.5029111862307345</v>
          </cell>
          <cell r="L10">
            <v>2.6035653560557477</v>
          </cell>
          <cell r="M10">
            <v>2.5908598283788074</v>
          </cell>
          <cell r="N10">
            <v>2.5191466027856153</v>
          </cell>
          <cell r="O10">
            <v>2.4908895762858436</v>
          </cell>
          <cell r="P10">
            <v>2.4014024178237037</v>
          </cell>
          <cell r="Q10">
            <v>2.4999568067811477</v>
          </cell>
          <cell r="R10">
            <v>2.4933488816823774</v>
          </cell>
          <cell r="S10">
            <v>2.4516379054153865</v>
          </cell>
          <cell r="T10">
            <v>2.6015442528980905</v>
          </cell>
          <cell r="U10">
            <v>4.4148456668008844</v>
          </cell>
          <cell r="V10">
            <v>4.8785941553933263</v>
          </cell>
          <cell r="W10">
            <v>4.7507399706035933</v>
          </cell>
          <cell r="X10">
            <v>5.4901782667453398</v>
          </cell>
          <cell r="Y10">
            <v>6.7936524293657223</v>
          </cell>
          <cell r="Z10">
            <v>7.3230503416797044</v>
          </cell>
          <cell r="AA10">
            <v>5.7067604782818089</v>
          </cell>
          <cell r="AB10">
            <v>8.2291049911251903</v>
          </cell>
          <cell r="AC10">
            <v>6.7989917682351466</v>
          </cell>
          <cell r="AD10">
            <v>6.5374016709102367</v>
          </cell>
          <cell r="AE10">
            <v>5.6149145844107808</v>
          </cell>
        </row>
        <row r="11">
          <cell r="A11" t="str">
            <v>Transport</v>
          </cell>
          <cell r="B11">
            <v>48.762991939383625</v>
          </cell>
          <cell r="C11">
            <v>50.230165964733636</v>
          </cell>
          <cell r="D11">
            <v>51.240407854391158</v>
          </cell>
          <cell r="E11">
            <v>48.354293222752062</v>
          </cell>
          <cell r="F11">
            <v>47.080773669750258</v>
          </cell>
          <cell r="G11">
            <v>46.562287002899851</v>
          </cell>
          <cell r="H11">
            <v>46.290125625982199</v>
          </cell>
          <cell r="I11">
            <v>43.643581953398638</v>
          </cell>
          <cell r="J11">
            <v>45.373461917842945</v>
          </cell>
          <cell r="K11">
            <v>44.472078109894483</v>
          </cell>
          <cell r="L11">
            <v>41.626458549644141</v>
          </cell>
          <cell r="M11">
            <v>41.075703927694072</v>
          </cell>
          <cell r="N11">
            <v>38.019402257354407</v>
          </cell>
          <cell r="O11">
            <v>36.213029697215298</v>
          </cell>
          <cell r="P11">
            <v>35.44515924397917</v>
          </cell>
          <cell r="Q11">
            <v>35.739483997581701</v>
          </cell>
          <cell r="R11">
            <v>33.989650037754643</v>
          </cell>
          <cell r="S11">
            <v>32.323039293917361</v>
          </cell>
          <cell r="T11">
            <v>29.526403918774843</v>
          </cell>
          <cell r="U11">
            <v>25.850919455638611</v>
          </cell>
          <cell r="V11">
            <v>22.585320729219891</v>
          </cell>
          <cell r="W11">
            <v>20.737112278311251</v>
          </cell>
          <cell r="X11">
            <v>18.473458392198555</v>
          </cell>
          <cell r="Y11">
            <v>17.324395733626019</v>
          </cell>
          <cell r="Z11">
            <v>16.373886777548783</v>
          </cell>
          <cell r="AA11">
            <v>15.197317772907807</v>
          </cell>
          <cell r="AB11">
            <v>13.84562260424117</v>
          </cell>
          <cell r="AC11">
            <v>11.84764712373523</v>
          </cell>
          <cell r="AD11">
            <v>10.549551786270404</v>
          </cell>
          <cell r="AE11">
            <v>9.6777701080163343</v>
          </cell>
        </row>
        <row r="17">
          <cell r="A17" t="str">
            <v>Industrial Processes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</row>
        <row r="23">
          <cell r="A23" t="str">
            <v>F-Gases</v>
          </cell>
        </row>
        <row r="24">
          <cell r="A24" t="str">
            <v>Agriculture</v>
          </cell>
          <cell r="B24">
            <v>11755.492494478323</v>
          </cell>
          <cell r="C24">
            <v>11982.439596078628</v>
          </cell>
          <cell r="D24">
            <v>12203.897339666853</v>
          </cell>
          <cell r="E24">
            <v>12309.954343103371</v>
          </cell>
          <cell r="F24">
            <v>12341.414632739159</v>
          </cell>
          <cell r="G24">
            <v>12454.651439675967</v>
          </cell>
          <cell r="H24">
            <v>12898.508514833395</v>
          </cell>
          <cell r="I24">
            <v>13277.423480797957</v>
          </cell>
          <cell r="J24">
            <v>13539.636566184943</v>
          </cell>
          <cell r="K24">
            <v>13202.395081855961</v>
          </cell>
          <cell r="L24">
            <v>12702.389119505957</v>
          </cell>
          <cell r="M24">
            <v>12731.738665786504</v>
          </cell>
          <cell r="N24">
            <v>12683.266177486001</v>
          </cell>
          <cell r="O24">
            <v>12711.475735459033</v>
          </cell>
          <cell r="P24">
            <v>12635.846277594823</v>
          </cell>
          <cell r="Q24">
            <v>12632.3279213034</v>
          </cell>
          <cell r="R24">
            <v>12727.721435732343</v>
          </cell>
          <cell r="S24">
            <v>12326.39916550015</v>
          </cell>
          <cell r="T24">
            <v>12338.171028504763</v>
          </cell>
          <cell r="U24">
            <v>12150.372128738192</v>
          </cell>
          <cell r="V24">
            <v>11898.362040212916</v>
          </cell>
          <cell r="W24">
            <v>11766.240701690273</v>
          </cell>
          <cell r="X24">
            <v>12485.109833466406</v>
          </cell>
          <cell r="Y24">
            <v>12598.535609239732</v>
          </cell>
          <cell r="Z24">
            <v>12505.282906939601</v>
          </cell>
          <cell r="AA24">
            <v>12960.580951941052</v>
          </cell>
          <cell r="AB24">
            <v>13331.204885868938</v>
          </cell>
          <cell r="AC24">
            <v>13765.98232504071</v>
          </cell>
          <cell r="AD24">
            <v>14083.99792070154</v>
          </cell>
          <cell r="AE24">
            <v>13724.521995660725</v>
          </cell>
        </row>
        <row r="32">
          <cell r="A32" t="str">
            <v>Waste</v>
          </cell>
          <cell r="B32">
            <v>1380.2262078972735</v>
          </cell>
          <cell r="C32">
            <v>1461.0991277437502</v>
          </cell>
          <cell r="D32">
            <v>1524.5147015608809</v>
          </cell>
          <cell r="E32">
            <v>1574.0676366392872</v>
          </cell>
          <cell r="F32">
            <v>1619.7977249015548</v>
          </cell>
          <cell r="G32">
            <v>1656.7359747538308</v>
          </cell>
          <cell r="H32">
            <v>1535.5133658952302</v>
          </cell>
          <cell r="I32">
            <v>1274.0069329790904</v>
          </cell>
          <cell r="J32">
            <v>1332.0381309105201</v>
          </cell>
          <cell r="K32">
            <v>1326.8537844210787</v>
          </cell>
          <cell r="L32">
            <v>1332.3414424980945</v>
          </cell>
          <cell r="M32">
            <v>1431.91480055291</v>
          </cell>
          <cell r="N32">
            <v>1510.8255868964511</v>
          </cell>
          <cell r="O32">
            <v>1518.1297088364702</v>
          </cell>
          <cell r="P32">
            <v>1247.675119423815</v>
          </cell>
          <cell r="Q32">
            <v>1066.689327339601</v>
          </cell>
          <cell r="R32">
            <v>1104.0517393076957</v>
          </cell>
          <cell r="S32">
            <v>667.55809746601813</v>
          </cell>
          <cell r="T32">
            <v>524.62052985880064</v>
          </cell>
          <cell r="U32">
            <v>348.89047236191197</v>
          </cell>
          <cell r="V32">
            <v>341.56250625372235</v>
          </cell>
          <cell r="W32">
            <v>445.61983739378917</v>
          </cell>
          <cell r="X32">
            <v>366.73576401757498</v>
          </cell>
          <cell r="Y32">
            <v>524.85434421717775</v>
          </cell>
          <cell r="Z32">
            <v>711.81268626432427</v>
          </cell>
          <cell r="AA32">
            <v>791.27584775441812</v>
          </cell>
          <cell r="AB32">
            <v>811.71725615942023</v>
          </cell>
          <cell r="AC32">
            <v>783.99215014912454</v>
          </cell>
          <cell r="AD32">
            <v>758.87925268817139</v>
          </cell>
          <cell r="AE32">
            <v>741.17744449249392</v>
          </cell>
        </row>
      </sheetData>
      <sheetData sheetId="3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71.495846513999325</v>
          </cell>
          <cell r="C2">
            <v>73.156847206211893</v>
          </cell>
          <cell r="D2">
            <v>75.259274418477403</v>
          </cell>
          <cell r="E2">
            <v>71.99796817856803</v>
          </cell>
          <cell r="F2">
            <v>73.39756896278648</v>
          </cell>
          <cell r="G2">
            <v>74.376799386855126</v>
          </cell>
          <cell r="H2">
            <v>77.831366539011981</v>
          </cell>
          <cell r="I2">
            <v>77.701119636140888</v>
          </cell>
          <cell r="J2">
            <v>75.177669208058376</v>
          </cell>
          <cell r="K2">
            <v>77.014970377795336</v>
          </cell>
          <cell r="L2">
            <v>76.966808263145694</v>
          </cell>
          <cell r="M2">
            <v>83.778343559172555</v>
          </cell>
          <cell r="N2">
            <v>94.326007352007309</v>
          </cell>
          <cell r="O2">
            <v>104.51715098794709</v>
          </cell>
          <cell r="P2">
            <v>91.532415252779501</v>
          </cell>
          <cell r="Q2">
            <v>100.27242855664066</v>
          </cell>
          <cell r="R2">
            <v>108.73003268039686</v>
          </cell>
          <cell r="S2">
            <v>115.10787666867617</v>
          </cell>
          <cell r="T2">
            <v>144.08480382002833</v>
          </cell>
          <cell r="U2">
            <v>138.4596919928137</v>
          </cell>
          <cell r="V2">
            <v>144.0011954313554</v>
          </cell>
          <cell r="W2">
            <v>131.45313652959121</v>
          </cell>
          <cell r="X2">
            <v>134.2406546249407</v>
          </cell>
          <cell r="Y2">
            <v>124.30354890197309</v>
          </cell>
          <cell r="Z2">
            <v>124.24992462910291</v>
          </cell>
          <cell r="AA2">
            <v>122.12796758898034</v>
          </cell>
          <cell r="AB2">
            <v>139.50098663575582</v>
          </cell>
          <cell r="AC2">
            <v>140.37959952290106</v>
          </cell>
          <cell r="AD2">
            <v>141.89865716231233</v>
          </cell>
          <cell r="AE2">
            <v>139.17696492909994</v>
          </cell>
        </row>
        <row r="7">
          <cell r="A7" t="str">
            <v>Residential</v>
          </cell>
          <cell r="B7">
            <v>29.232530441718556</v>
          </cell>
          <cell r="C7">
            <v>28.959692665659944</v>
          </cell>
          <cell r="D7">
            <v>24.869889941557336</v>
          </cell>
          <cell r="E7">
            <v>24.577861153466809</v>
          </cell>
          <cell r="F7">
            <v>23.076570642286875</v>
          </cell>
          <cell r="G7">
            <v>21.725987537306779</v>
          </cell>
          <cell r="H7">
            <v>22.462627268040141</v>
          </cell>
          <cell r="I7">
            <v>20.899010941069672</v>
          </cell>
          <cell r="J7">
            <v>22.430840336203516</v>
          </cell>
          <cell r="K7">
            <v>19.937930169001525</v>
          </cell>
          <cell r="L7">
            <v>19.902307400902664</v>
          </cell>
          <cell r="M7">
            <v>20.201780269961827</v>
          </cell>
          <cell r="N7">
            <v>20.226760718973768</v>
          </cell>
          <cell r="O7">
            <v>20.219885112854346</v>
          </cell>
          <cell r="P7">
            <v>20.25450004402563</v>
          </cell>
          <cell r="Q7">
            <v>21.442798266024273</v>
          </cell>
          <cell r="R7">
            <v>20.932625736345333</v>
          </cell>
          <cell r="S7">
            <v>20.833921750211918</v>
          </cell>
          <cell r="T7">
            <v>22.541069279276069</v>
          </cell>
          <cell r="U7">
            <v>23.010850787231348</v>
          </cell>
          <cell r="V7">
            <v>23.001560802229186</v>
          </cell>
          <cell r="W7">
            <v>20.266439075633077</v>
          </cell>
          <cell r="X7">
            <v>19.190470602728247</v>
          </cell>
          <cell r="Y7">
            <v>19.226038548182039</v>
          </cell>
          <cell r="Z7">
            <v>16.968635888932027</v>
          </cell>
          <cell r="AA7">
            <v>17.984067220874095</v>
          </cell>
          <cell r="AB7">
            <v>17.666353594897291</v>
          </cell>
          <cell r="AC7">
            <v>17.312968863703837</v>
          </cell>
          <cell r="AD7">
            <v>19.001014461999631</v>
          </cell>
          <cell r="AE7">
            <v>16.898525903177585</v>
          </cell>
        </row>
        <row r="8">
          <cell r="A8" t="str">
            <v>Manufacturing Combustion</v>
          </cell>
          <cell r="B8">
            <v>12.781796646100695</v>
          </cell>
          <cell r="C8">
            <v>12.868467936004013</v>
          </cell>
          <cell r="D8">
            <v>11.059887267130572</v>
          </cell>
          <cell r="E8">
            <v>11.606946647521806</v>
          </cell>
          <cell r="F8">
            <v>11.620945354596962</v>
          </cell>
          <cell r="G8">
            <v>11.812247144114725</v>
          </cell>
          <cell r="H8">
            <v>12.427227396249846</v>
          </cell>
          <cell r="I8">
            <v>12.784811838626087</v>
          </cell>
          <cell r="J8">
            <v>13.446843605410759</v>
          </cell>
          <cell r="K8">
            <v>13.65523868696029</v>
          </cell>
          <cell r="L8">
            <v>15.873878658000512</v>
          </cell>
          <cell r="M8">
            <v>16.478943184255854</v>
          </cell>
          <cell r="N8">
            <v>15.730485498812298</v>
          </cell>
          <cell r="O8">
            <v>16.241100102569316</v>
          </cell>
          <cell r="P8">
            <v>17.526141556104534</v>
          </cell>
          <cell r="Q8">
            <v>19.836457210723282</v>
          </cell>
          <cell r="R8">
            <v>18.571611481080893</v>
          </cell>
          <cell r="S8">
            <v>17.973736501867041</v>
          </cell>
          <cell r="T8">
            <v>16.644582433885699</v>
          </cell>
          <cell r="U8">
            <v>13.800977554081003</v>
          </cell>
          <cell r="V8">
            <v>14.396852763632079</v>
          </cell>
          <cell r="W8">
            <v>12.264472668180851</v>
          </cell>
          <cell r="X8">
            <v>11.258826493077937</v>
          </cell>
          <cell r="Y8">
            <v>11.602774337676617</v>
          </cell>
          <cell r="Z8">
            <v>13.375097174653716</v>
          </cell>
          <cell r="AA8">
            <v>13.334697509425204</v>
          </cell>
          <cell r="AB8">
            <v>12.976084097808453</v>
          </cell>
          <cell r="AC8">
            <v>13.830411907737531</v>
          </cell>
          <cell r="AD8">
            <v>14.337761975542589</v>
          </cell>
          <cell r="AE8">
            <v>13.412431071237936</v>
          </cell>
        </row>
        <row r="9">
          <cell r="A9" t="str">
            <v>Commercial Services</v>
          </cell>
          <cell r="B9">
            <v>2.1843505446644684</v>
          </cell>
          <cell r="C9">
            <v>2.173987981721992</v>
          </cell>
          <cell r="D9">
            <v>2.1152901704397831</v>
          </cell>
          <cell r="E9">
            <v>2.0254419604256593</v>
          </cell>
          <cell r="F9">
            <v>2.1978851824489061</v>
          </cell>
          <cell r="G9">
            <v>2.1325690626478444</v>
          </cell>
          <cell r="H9">
            <v>1.8413690984952784</v>
          </cell>
          <cell r="I9">
            <v>1.8218722782259027</v>
          </cell>
          <cell r="J9">
            <v>1.7225694963475611</v>
          </cell>
          <cell r="K9">
            <v>1.7486838135338829</v>
          </cell>
          <cell r="L9">
            <v>1.684084005362759</v>
          </cell>
          <cell r="M9">
            <v>1.6129931714602765</v>
          </cell>
          <cell r="N9">
            <v>1.5234301342719478</v>
          </cell>
          <cell r="O9">
            <v>1.9399729327586155</v>
          </cell>
          <cell r="P9">
            <v>1.7931936949748963</v>
          </cell>
          <cell r="Q9">
            <v>1.80622889809845</v>
          </cell>
          <cell r="R9">
            <v>1.7370703510963836</v>
          </cell>
          <cell r="S9">
            <v>1.8582873820826178</v>
          </cell>
          <cell r="T9">
            <v>2.1330991381177955</v>
          </cell>
          <cell r="U9">
            <v>1.2690406708051118</v>
          </cell>
          <cell r="V9">
            <v>1.0874751994211058</v>
          </cell>
          <cell r="W9">
            <v>1.1367666615882184</v>
          </cell>
          <cell r="X9">
            <v>1.2870928726647508</v>
          </cell>
          <cell r="Y9">
            <v>1.4269333177450765</v>
          </cell>
          <cell r="Z9">
            <v>1.3960287709344172</v>
          </cell>
          <cell r="AA9">
            <v>1.2065585301508208</v>
          </cell>
          <cell r="AB9">
            <v>1.2101006913957979</v>
          </cell>
          <cell r="AC9">
            <v>1.1755078435271389</v>
          </cell>
          <cell r="AD9">
            <v>1.127186044498619</v>
          </cell>
          <cell r="AE9">
            <v>1.0886829725195586</v>
          </cell>
        </row>
        <row r="10">
          <cell r="A10" t="str">
            <v>Public Services</v>
          </cell>
          <cell r="B10">
            <v>2.6527751505877895</v>
          </cell>
          <cell r="C10">
            <v>2.535826163570241</v>
          </cell>
          <cell r="D10">
            <v>2.1719762457761891</v>
          </cell>
          <cell r="E10">
            <v>2.0620145881683403</v>
          </cell>
          <cell r="F10">
            <v>2.0348272709400237</v>
          </cell>
          <cell r="G10">
            <v>1.8471410760449067</v>
          </cell>
          <cell r="H10">
            <v>1.7813594032598354</v>
          </cell>
          <cell r="I10">
            <v>1.6290038600971259</v>
          </cell>
          <cell r="J10">
            <v>1.4442543481030161</v>
          </cell>
          <cell r="K10">
            <v>1.4694840813432875</v>
          </cell>
          <cell r="L10">
            <v>1.4674016580221094</v>
          </cell>
          <cell r="M10">
            <v>1.4655257165601459</v>
          </cell>
          <cell r="N10">
            <v>1.4174677052355407</v>
          </cell>
          <cell r="O10">
            <v>1.358805549972554</v>
          </cell>
          <cell r="P10">
            <v>1.2824473415787201</v>
          </cell>
          <cell r="Q10">
            <v>1.341992981401301</v>
          </cell>
          <cell r="R10">
            <v>1.2910517534855481</v>
          </cell>
          <cell r="S10">
            <v>1.2459001847817335</v>
          </cell>
          <cell r="T10">
            <v>1.3323505768382442</v>
          </cell>
          <cell r="U10">
            <v>1.4990644603140375</v>
          </cell>
          <cell r="V10">
            <v>1.5913118329917495</v>
          </cell>
          <cell r="W10">
            <v>1.4670161278971297</v>
          </cell>
          <cell r="X10">
            <v>1.5650415648002567</v>
          </cell>
          <cell r="Y10">
            <v>1.8985687380412379</v>
          </cell>
          <cell r="Z10">
            <v>1.9844223021318346</v>
          </cell>
          <cell r="AA10">
            <v>1.6897720678312174</v>
          </cell>
          <cell r="AB10">
            <v>2.1551890707589019</v>
          </cell>
          <cell r="AC10">
            <v>1.8563960434036448</v>
          </cell>
          <cell r="AD10">
            <v>1.8539910853429205</v>
          </cell>
          <cell r="AE10">
            <v>1.7088246123700073</v>
          </cell>
        </row>
        <row r="11">
          <cell r="A11" t="str">
            <v>Transport</v>
          </cell>
          <cell r="B11">
            <v>67.231303048541918</v>
          </cell>
          <cell r="C11">
            <v>67.19152995486283</v>
          </cell>
          <cell r="D11">
            <v>82.012984728324426</v>
          </cell>
          <cell r="E11">
            <v>99.940499117892642</v>
          </cell>
          <cell r="F11">
            <v>131.56926946516654</v>
          </cell>
          <cell r="G11">
            <v>173.92485134867968</v>
          </cell>
          <cell r="H11">
            <v>257.90855155559268</v>
          </cell>
          <cell r="I11">
            <v>320.04582685593113</v>
          </cell>
          <cell r="J11">
            <v>393.81020262336409</v>
          </cell>
          <cell r="K11">
            <v>176.04162033978321</v>
          </cell>
          <cell r="L11">
            <v>192.24192304989509</v>
          </cell>
          <cell r="M11">
            <v>199.15093098964033</v>
          </cell>
          <cell r="N11">
            <v>196.30286303603737</v>
          </cell>
          <cell r="O11">
            <v>189.47239990587175</v>
          </cell>
          <cell r="P11">
            <v>189.01958623464952</v>
          </cell>
          <cell r="Q11">
            <v>184.63022614464322</v>
          </cell>
          <cell r="R11">
            <v>180.97130832041481</v>
          </cell>
          <cell r="S11">
            <v>171.04897634196888</v>
          </cell>
          <cell r="T11">
            <v>130.46290108604387</v>
          </cell>
          <cell r="U11">
            <v>119.78953826487651</v>
          </cell>
          <cell r="V11">
            <v>112.77024535750009</v>
          </cell>
          <cell r="W11">
            <v>110.79996927283536</v>
          </cell>
          <cell r="X11">
            <v>109.26944002640592</v>
          </cell>
          <cell r="Y11">
            <v>111.90913934214878</v>
          </cell>
          <cell r="Z11">
            <v>115.89853264622745</v>
          </cell>
          <cell r="AA11">
            <v>122.47795044906917</v>
          </cell>
          <cell r="AB11">
            <v>129.26376058339559</v>
          </cell>
          <cell r="AC11">
            <v>127.12903118499715</v>
          </cell>
          <cell r="AD11">
            <v>130.31656871279463</v>
          </cell>
          <cell r="AE11">
            <v>130.93816320420422</v>
          </cell>
        </row>
        <row r="17">
          <cell r="A17" t="str">
            <v>Industrial Processes</v>
          </cell>
          <cell r="B17">
            <v>1026.661852</v>
          </cell>
          <cell r="C17">
            <v>812.51815800000008</v>
          </cell>
          <cell r="D17">
            <v>812.77563000000009</v>
          </cell>
          <cell r="E17">
            <v>812.95085400000005</v>
          </cell>
          <cell r="F17">
            <v>813.05634600000008</v>
          </cell>
          <cell r="G17">
            <v>813.19402200000002</v>
          </cell>
          <cell r="H17">
            <v>813.41573400000004</v>
          </cell>
          <cell r="I17">
            <v>813.75724200000002</v>
          </cell>
          <cell r="J17">
            <v>814.1041140000001</v>
          </cell>
          <cell r="K17">
            <v>814.44830400000001</v>
          </cell>
          <cell r="L17">
            <v>814.87653000000012</v>
          </cell>
          <cell r="M17">
            <v>596.12396799999999</v>
          </cell>
          <cell r="N17">
            <v>315.88476800000001</v>
          </cell>
          <cell r="O17">
            <v>35.580306</v>
          </cell>
          <cell r="P17">
            <v>36.164088</v>
          </cell>
          <cell r="Q17">
            <v>36.956172000000002</v>
          </cell>
          <cell r="R17">
            <v>37.842125999999993</v>
          </cell>
          <cell r="S17">
            <v>39.119652000000002</v>
          </cell>
          <cell r="T17">
            <v>40.096794000000003</v>
          </cell>
          <cell r="U17">
            <v>40.528595999999993</v>
          </cell>
          <cell r="V17">
            <v>40.719912000000008</v>
          </cell>
          <cell r="W17">
            <v>40.899605999999991</v>
          </cell>
          <cell r="X17">
            <v>40.993475999999994</v>
          </cell>
          <cell r="Y17">
            <v>41.062314000000001</v>
          </cell>
          <cell r="Z17">
            <v>41.209824000000005</v>
          </cell>
          <cell r="AA17">
            <v>41.440475999999997</v>
          </cell>
          <cell r="AB17">
            <v>42.571073099999992</v>
          </cell>
          <cell r="AC17">
            <v>42.774073680000001</v>
          </cell>
          <cell r="AD17">
            <v>42.977074260000002</v>
          </cell>
          <cell r="AE17">
            <v>43.998209999999993</v>
          </cell>
        </row>
        <row r="23">
          <cell r="A23" t="str">
            <v>F-Gases</v>
          </cell>
        </row>
        <row r="24">
          <cell r="A24" t="str">
            <v>Agriculture</v>
          </cell>
          <cell r="B24">
            <v>6369.8920382537326</v>
          </cell>
          <cell r="C24">
            <v>6350.2952661432191</v>
          </cell>
          <cell r="D24">
            <v>6273.0265918269688</v>
          </cell>
          <cell r="E24">
            <v>6396.2966137549602</v>
          </cell>
          <cell r="F24">
            <v>6641.4261594038508</v>
          </cell>
          <cell r="G24">
            <v>6914.8467671073122</v>
          </cell>
          <cell r="H24">
            <v>6954.3825405834723</v>
          </cell>
          <cell r="I24">
            <v>6799.4324471732161</v>
          </cell>
          <cell r="J24">
            <v>7158.4521041341859</v>
          </cell>
          <cell r="K24">
            <v>7143.4284113617923</v>
          </cell>
          <cell r="L24">
            <v>6824.9149478995669</v>
          </cell>
          <cell r="M24">
            <v>6548.6489311155156</v>
          </cell>
          <cell r="N24">
            <v>6490.4416471476297</v>
          </cell>
          <cell r="O24">
            <v>6665.4457022637489</v>
          </cell>
          <cell r="P24">
            <v>6545.0598075542057</v>
          </cell>
          <cell r="Q24">
            <v>6406.7486256451148</v>
          </cell>
          <cell r="R24">
            <v>6192.2682787865469</v>
          </cell>
          <cell r="S24">
            <v>5946.124091993358</v>
          </cell>
          <cell r="T24">
            <v>5907.4045346481689</v>
          </cell>
          <cell r="U24">
            <v>5736.1040787342426</v>
          </cell>
          <cell r="V24">
            <v>5981.1706121344141</v>
          </cell>
          <cell r="W24">
            <v>5573.2227346351565</v>
          </cell>
          <cell r="X24">
            <v>5812.1277279239812</v>
          </cell>
          <cell r="Y24">
            <v>6232.4587667957185</v>
          </cell>
          <cell r="Z24">
            <v>5958.749963351348</v>
          </cell>
          <cell r="AA24">
            <v>6015.1752415584451</v>
          </cell>
          <cell r="AB24">
            <v>6087.6959787108399</v>
          </cell>
          <cell r="AC24">
            <v>6419.5481352028264</v>
          </cell>
          <cell r="AD24">
            <v>6755.6296513690841</v>
          </cell>
          <cell r="AE24">
            <v>6379.9518493452179</v>
          </cell>
        </row>
        <row r="32">
          <cell r="A32" t="str">
            <v>Waste</v>
          </cell>
          <cell r="B32">
            <v>76.241016693077626</v>
          </cell>
          <cell r="C32">
            <v>76.010668826771052</v>
          </cell>
          <cell r="D32">
            <v>77.305443961614571</v>
          </cell>
          <cell r="E32">
            <v>77.068014748616747</v>
          </cell>
          <cell r="F32">
            <v>75.308050266975414</v>
          </cell>
          <cell r="G32">
            <v>74.282086935767467</v>
          </cell>
          <cell r="H32">
            <v>74.784274603923905</v>
          </cell>
          <cell r="I32">
            <v>76.089860110084601</v>
          </cell>
          <cell r="J32">
            <v>78.794513118319813</v>
          </cell>
          <cell r="K32">
            <v>81.860690516197053</v>
          </cell>
          <cell r="L32">
            <v>83.681370258819371</v>
          </cell>
          <cell r="M32">
            <v>88.136160632272421</v>
          </cell>
          <cell r="N32">
            <v>91.147140042480828</v>
          </cell>
          <cell r="O32">
            <v>94.162478235597106</v>
          </cell>
          <cell r="P32">
            <v>93.788672931997311</v>
          </cell>
          <cell r="Q32">
            <v>96.783179712169272</v>
          </cell>
          <cell r="R32">
            <v>98.087806601090449</v>
          </cell>
          <cell r="S32">
            <v>98.207283658644613</v>
          </cell>
          <cell r="T32">
            <v>101.17268365703589</v>
          </cell>
          <cell r="U32">
            <v>103.27554086736131</v>
          </cell>
          <cell r="V32">
            <v>103.6104336234426</v>
          </cell>
          <cell r="W32">
            <v>102.98738504731411</v>
          </cell>
          <cell r="X32">
            <v>102.9631135049725</v>
          </cell>
          <cell r="Y32">
            <v>103.21185904451659</v>
          </cell>
          <cell r="Z32">
            <v>102.07513828110982</v>
          </cell>
          <cell r="AA32">
            <v>103.17576898193558</v>
          </cell>
          <cell r="AB32">
            <v>105.24670027065929</v>
          </cell>
          <cell r="AC32">
            <v>108.12837179618575</v>
          </cell>
          <cell r="AD32">
            <v>109.13111714450653</v>
          </cell>
          <cell r="AE32">
            <v>111.53909755691279</v>
          </cell>
        </row>
      </sheetData>
      <sheetData sheetId="4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Q2">
            <v>15719.021411847914</v>
          </cell>
          <cell r="R2">
            <v>14959.151681255073</v>
          </cell>
          <cell r="S2">
            <v>14458.892999221416</v>
          </cell>
          <cell r="T2">
            <v>14555.154855455741</v>
          </cell>
          <cell r="U2">
            <v>12972.031248500442</v>
          </cell>
          <cell r="V2">
            <v>13227.937453998806</v>
          </cell>
          <cell r="W2">
            <v>11824.35745980615</v>
          </cell>
          <cell r="X2">
            <v>12593.824698066823</v>
          </cell>
          <cell r="Y2">
            <v>11195.747258443713</v>
          </cell>
          <cell r="Z2">
            <v>10966.037818564038</v>
          </cell>
          <cell r="AA2">
            <v>11586.393546685473</v>
          </cell>
          <cell r="AB2">
            <v>12322.958007653891</v>
          </cell>
          <cell r="AC2">
            <v>11350.877042468868</v>
          </cell>
          <cell r="AD2">
            <v>9830.5231817918175</v>
          </cell>
          <cell r="AE2">
            <v>8620.6480189776485</v>
          </cell>
        </row>
        <row r="7">
          <cell r="A7" t="str">
            <v>Residential</v>
          </cell>
          <cell r="Q7">
            <v>12.278</v>
          </cell>
          <cell r="R7">
            <v>13.089</v>
          </cell>
          <cell r="S7">
            <v>10.417243245727319</v>
          </cell>
          <cell r="T7">
            <v>8.3070047782178875</v>
          </cell>
          <cell r="U7">
            <v>6.8478554607194972</v>
          </cell>
          <cell r="V7">
            <v>3.6471999415289922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</row>
        <row r="8">
          <cell r="A8" t="str">
            <v>Manufacturing Combustion</v>
          </cell>
          <cell r="Q8">
            <v>4042.0727961973371</v>
          </cell>
          <cell r="R8">
            <v>4123.9908570655425</v>
          </cell>
          <cell r="S8">
            <v>4122.0106194276887</v>
          </cell>
          <cell r="T8">
            <v>3482.4003175765129</v>
          </cell>
          <cell r="U8">
            <v>2716.5159229903684</v>
          </cell>
          <cell r="V8">
            <v>2786.5860440435677</v>
          </cell>
          <cell r="W8">
            <v>2728.9974418322449</v>
          </cell>
          <cell r="X8">
            <v>2826.1718034744608</v>
          </cell>
          <cell r="Y8">
            <v>3156.2521151593978</v>
          </cell>
          <cell r="Z8">
            <v>3307.2604523009718</v>
          </cell>
          <cell r="AA8">
            <v>3381.4931474319346</v>
          </cell>
          <cell r="AB8">
            <v>3404.9094587717486</v>
          </cell>
          <cell r="AC8">
            <v>3461.9832526558444</v>
          </cell>
          <cell r="AD8">
            <v>3524.7969468818064</v>
          </cell>
          <cell r="AE8">
            <v>3439.6484979036627</v>
          </cell>
        </row>
        <row r="9">
          <cell r="A9" t="str">
            <v>Commercial Services</v>
          </cell>
          <cell r="Q9">
            <v>64.926000000000002</v>
          </cell>
          <cell r="R9">
            <v>63.868406999999998</v>
          </cell>
          <cell r="S9">
            <v>70.956616544456324</v>
          </cell>
          <cell r="T9">
            <v>33.416250088031219</v>
          </cell>
          <cell r="U9">
            <v>31.79288140380924</v>
          </cell>
          <cell r="V9">
            <v>31.663645199679603</v>
          </cell>
          <cell r="W9">
            <v>28.211685933016891</v>
          </cell>
          <cell r="X9">
            <v>30.72817312111793</v>
          </cell>
          <cell r="Y9">
            <v>29.482885860202845</v>
          </cell>
          <cell r="Z9">
            <v>23.678147516007172</v>
          </cell>
          <cell r="AA9">
            <v>25.534301847008532</v>
          </cell>
          <cell r="AB9">
            <v>28.207938808699176</v>
          </cell>
          <cell r="AC9">
            <v>30.513690490088926</v>
          </cell>
          <cell r="AD9">
            <v>50.212238644494555</v>
          </cell>
          <cell r="AE9">
            <v>47.196311972447567</v>
          </cell>
        </row>
        <row r="10">
          <cell r="A10" t="str">
            <v>Public Services</v>
          </cell>
        </row>
        <row r="11">
          <cell r="A11" t="str">
            <v>Transport</v>
          </cell>
          <cell r="Q11">
            <v>5.1159999999999997</v>
          </cell>
          <cell r="R11">
            <v>4.2716099999999999</v>
          </cell>
          <cell r="S11">
            <v>3.101728291205335</v>
          </cell>
          <cell r="T11">
            <v>2.9315081871496815</v>
          </cell>
          <cell r="U11">
            <v>3.0324879905525566</v>
          </cell>
          <cell r="V11">
            <v>4.9326153469153704</v>
          </cell>
          <cell r="W11">
            <v>8.5287417366405105</v>
          </cell>
          <cell r="X11">
            <v>9.7080553508898877</v>
          </cell>
          <cell r="Y11">
            <v>23.355149846903487</v>
          </cell>
          <cell r="Z11">
            <v>21.100217646433656</v>
          </cell>
          <cell r="AA11">
            <v>24.620993914885332</v>
          </cell>
          <cell r="AB11">
            <v>28.173689400289533</v>
          </cell>
          <cell r="AC11">
            <v>30.131382697696509</v>
          </cell>
          <cell r="AD11">
            <v>31.524178710542337</v>
          </cell>
          <cell r="AE11">
            <v>20.769028627096898</v>
          </cell>
        </row>
        <row r="17">
          <cell r="A17" t="str">
            <v>Industrial Processes</v>
          </cell>
          <cell r="Q17">
            <v>2554.6837901100002</v>
          </cell>
          <cell r="R17">
            <v>2538.7627910778574</v>
          </cell>
          <cell r="S17">
            <v>2580.4341213620519</v>
          </cell>
          <cell r="T17">
            <v>2302.2359797601521</v>
          </cell>
          <cell r="U17">
            <v>1485.3521500814029</v>
          </cell>
          <cell r="V17">
            <v>1299.0484147465625</v>
          </cell>
          <cell r="W17">
            <v>1167.2705389694759</v>
          </cell>
          <cell r="X17">
            <v>1391.9677990924167</v>
          </cell>
          <cell r="Y17">
            <v>1301.6950015306572</v>
          </cell>
          <cell r="Z17">
            <v>1650.4531530457709</v>
          </cell>
          <cell r="AA17">
            <v>1830.3635214124333</v>
          </cell>
          <cell r="AB17">
            <v>1968.401352033223</v>
          </cell>
          <cell r="AC17">
            <v>2039.8562560230889</v>
          </cell>
          <cell r="AD17">
            <v>2094.5489797619252</v>
          </cell>
          <cell r="AE17">
            <v>2057.6690466445225</v>
          </cell>
        </row>
        <row r="71">
          <cell r="B71">
            <v>1990</v>
          </cell>
          <cell r="C71">
            <v>1991</v>
          </cell>
          <cell r="D71">
            <v>1992</v>
          </cell>
          <cell r="E71">
            <v>1993</v>
          </cell>
          <cell r="F71">
            <v>1994</v>
          </cell>
          <cell r="G71">
            <v>1995</v>
          </cell>
          <cell r="H71">
            <v>1996</v>
          </cell>
          <cell r="I71">
            <v>1997</v>
          </cell>
          <cell r="J71">
            <v>1998</v>
          </cell>
          <cell r="K71">
            <v>1999</v>
          </cell>
          <cell r="L71">
            <v>2000</v>
          </cell>
          <cell r="M71">
            <v>2001</v>
          </cell>
          <cell r="N71">
            <v>2002</v>
          </cell>
          <cell r="O71">
            <v>2003</v>
          </cell>
          <cell r="P71">
            <v>2004</v>
          </cell>
          <cell r="Q71">
            <v>2005</v>
          </cell>
          <cell r="R71">
            <v>2006</v>
          </cell>
          <cell r="S71">
            <v>2007</v>
          </cell>
          <cell r="T71">
            <v>2008</v>
          </cell>
          <cell r="U71">
            <v>2009</v>
          </cell>
          <cell r="V71">
            <v>2010</v>
          </cell>
          <cell r="W71">
            <v>2011</v>
          </cell>
          <cell r="X71">
            <v>2012</v>
          </cell>
          <cell r="Y71">
            <v>2013</v>
          </cell>
          <cell r="Z71">
            <v>2014</v>
          </cell>
          <cell r="AA71">
            <v>2015</v>
          </cell>
          <cell r="AB71">
            <v>2016</v>
          </cell>
          <cell r="AC71">
            <v>2017</v>
          </cell>
          <cell r="AD71">
            <v>2018</v>
          </cell>
          <cell r="AE71">
            <v>2019</v>
          </cell>
        </row>
        <row r="72">
          <cell r="A72" t="str">
            <v>Energy Industries</v>
          </cell>
          <cell r="B72">
            <v>11327.546541430427</v>
          </cell>
          <cell r="C72">
            <v>11779.223053981637</v>
          </cell>
          <cell r="D72">
            <v>12435.922563880025</v>
          </cell>
          <cell r="E72">
            <v>12455.369426647665</v>
          </cell>
          <cell r="F72">
            <v>12791.470267912608</v>
          </cell>
          <cell r="G72">
            <v>13476.497530418037</v>
          </cell>
          <cell r="H72">
            <v>14196.591525020247</v>
          </cell>
          <cell r="I72">
            <v>14851.745603096546</v>
          </cell>
          <cell r="J72">
            <v>15218.889970934877</v>
          </cell>
          <cell r="K72">
            <v>15916.636050470148</v>
          </cell>
          <cell r="L72">
            <v>16196.993342239075</v>
          </cell>
          <cell r="M72">
            <v>17484.215895400495</v>
          </cell>
          <cell r="N72">
            <v>16491.320201590406</v>
          </cell>
          <cell r="O72">
            <v>16464.715504233973</v>
          </cell>
          <cell r="P72">
            <v>15414.768387704342</v>
          </cell>
          <cell r="Q72">
            <v>180.41978711803606</v>
          </cell>
          <cell r="R72">
            <v>199.88483679490895</v>
          </cell>
          <cell r="S72">
            <v>214.73164454733407</v>
          </cell>
          <cell r="T72">
            <v>240.40363858199282</v>
          </cell>
          <cell r="U72">
            <v>227.53645720322817</v>
          </cell>
          <cell r="V72">
            <v>239.26375864222308</v>
          </cell>
          <cell r="W72">
            <v>235.28400904710543</v>
          </cell>
          <cell r="X72">
            <v>294.35813770411977</v>
          </cell>
          <cell r="Y72">
            <v>314.53972353364873</v>
          </cell>
          <cell r="Z72">
            <v>357.85228621768306</v>
          </cell>
          <cell r="AA72">
            <v>361.71647252389766</v>
          </cell>
          <cell r="AB72">
            <v>339.84405723748398</v>
          </cell>
          <cell r="AC72">
            <v>547.78216356272742</v>
          </cell>
          <cell r="AD72">
            <v>801.95248135548513</v>
          </cell>
          <cell r="AE72">
            <v>824.54020832985111</v>
          </cell>
        </row>
        <row r="77">
          <cell r="A77" t="str">
            <v>Residential</v>
          </cell>
          <cell r="B77">
            <v>7521.2919552762651</v>
          </cell>
          <cell r="C77">
            <v>7620.7867391935361</v>
          </cell>
          <cell r="D77">
            <v>6826.0172325714802</v>
          </cell>
          <cell r="E77">
            <v>6816.5071274859538</v>
          </cell>
          <cell r="F77">
            <v>6740.6988117823857</v>
          </cell>
          <cell r="G77">
            <v>6565.0877233158617</v>
          </cell>
          <cell r="H77">
            <v>6895.2198896605723</v>
          </cell>
          <cell r="I77">
            <v>6644.8746103067469</v>
          </cell>
          <cell r="J77">
            <v>7208.0123460938512</v>
          </cell>
          <cell r="K77">
            <v>6954.7922574213198</v>
          </cell>
          <cell r="L77">
            <v>7046.6987174867645</v>
          </cell>
          <cell r="M77">
            <v>7391.0708340313849</v>
          </cell>
          <cell r="N77">
            <v>7396.4145961977374</v>
          </cell>
          <cell r="O77">
            <v>7621.6788690515341</v>
          </cell>
          <cell r="P77">
            <v>7768.6281498407616</v>
          </cell>
          <cell r="Q77">
            <v>8190.3384893806415</v>
          </cell>
          <cell r="R77">
            <v>8050.5228540746612</v>
          </cell>
          <cell r="S77">
            <v>7878.3707642103072</v>
          </cell>
          <cell r="T77">
            <v>8654.1126216617831</v>
          </cell>
          <cell r="U77">
            <v>8506.638446180199</v>
          </cell>
          <cell r="V77">
            <v>8768.3326345451133</v>
          </cell>
          <cell r="W77">
            <v>7590.0434668327671</v>
          </cell>
          <cell r="X77">
            <v>7102.2385911317524</v>
          </cell>
          <cell r="Y77">
            <v>6969.0134273783988</v>
          </cell>
          <cell r="Z77">
            <v>6143.9004252382647</v>
          </cell>
          <cell r="AA77">
            <v>6480.5009162220904</v>
          </cell>
          <cell r="AB77">
            <v>6489.7433165847006</v>
          </cell>
          <cell r="AC77">
            <v>6428.904606592364</v>
          </cell>
          <cell r="AD77">
            <v>7042.8914930751725</v>
          </cell>
          <cell r="AE77">
            <v>6527.1800850635054</v>
          </cell>
        </row>
        <row r="78">
          <cell r="A78" t="str">
            <v>Manufacturing Combustion</v>
          </cell>
          <cell r="B78">
            <v>4097.8246571951704</v>
          </cell>
          <cell r="C78">
            <v>4185.9692200247264</v>
          </cell>
          <cell r="D78">
            <v>3862.6796578089329</v>
          </cell>
          <cell r="E78">
            <v>4071.5974661162409</v>
          </cell>
          <cell r="F78">
            <v>4312.1678188262094</v>
          </cell>
          <cell r="G78">
            <v>4331.2989769779233</v>
          </cell>
          <cell r="H78">
            <v>4198.3870987386135</v>
          </cell>
          <cell r="I78">
            <v>4541.470551301386</v>
          </cell>
          <cell r="J78">
            <v>4524.3581528333161</v>
          </cell>
          <cell r="K78">
            <v>4694.5944778590701</v>
          </cell>
          <cell r="L78">
            <v>5479.7901103896793</v>
          </cell>
          <cell r="M78">
            <v>5444.7030775496469</v>
          </cell>
          <cell r="N78">
            <v>5107.6582749093459</v>
          </cell>
          <cell r="O78">
            <v>5221.7570730151665</v>
          </cell>
          <cell r="P78">
            <v>5292.514251575567</v>
          </cell>
          <cell r="Q78">
            <v>1429.7414738545212</v>
          </cell>
          <cell r="R78">
            <v>1136.8726850268986</v>
          </cell>
          <cell r="S78">
            <v>1226.655055329903</v>
          </cell>
          <cell r="T78">
            <v>1675.8578410616956</v>
          </cell>
          <cell r="U78">
            <v>1418.8616630066845</v>
          </cell>
          <cell r="V78">
            <v>1377.9092692723311</v>
          </cell>
          <cell r="W78">
            <v>960.88060503581619</v>
          </cell>
          <cell r="X78">
            <v>930.95671744271567</v>
          </cell>
          <cell r="Y78">
            <v>764.37872902063555</v>
          </cell>
          <cell r="Z78">
            <v>871.86513613426769</v>
          </cell>
          <cell r="AA78">
            <v>879.62631122267885</v>
          </cell>
          <cell r="AB78">
            <v>947.34580524744206</v>
          </cell>
          <cell r="AC78">
            <v>999.79869489684597</v>
          </cell>
          <cell r="AD78">
            <v>1160.1200125421929</v>
          </cell>
          <cell r="AE78">
            <v>1149.554630799505</v>
          </cell>
        </row>
        <row r="79">
          <cell r="A79" t="str">
            <v>Commercial Services</v>
          </cell>
          <cell r="B79">
            <v>994.8549301916496</v>
          </cell>
          <cell r="C79">
            <v>1012.640015466841</v>
          </cell>
          <cell r="D79">
            <v>1006.6566560716333</v>
          </cell>
          <cell r="E79">
            <v>994.4611570081745</v>
          </cell>
          <cell r="F79">
            <v>1084.1844266268645</v>
          </cell>
          <cell r="G79">
            <v>1063.3838517713314</v>
          </cell>
          <cell r="H79">
            <v>962.18239594407828</v>
          </cell>
          <cell r="I79">
            <v>970.41648778308092</v>
          </cell>
          <cell r="J79">
            <v>958.96212860051037</v>
          </cell>
          <cell r="K79">
            <v>993.98532074521017</v>
          </cell>
          <cell r="L79">
            <v>1020.1722962952116</v>
          </cell>
          <cell r="M79">
            <v>997.52133655666637</v>
          </cell>
          <cell r="N79">
            <v>951.29540722626609</v>
          </cell>
          <cell r="O79">
            <v>1036.6748780530409</v>
          </cell>
          <cell r="P79">
            <v>992.72719738920568</v>
          </cell>
          <cell r="Q79">
            <v>945.3226976221174</v>
          </cell>
          <cell r="R79">
            <v>918.97726843256373</v>
          </cell>
          <cell r="S79">
            <v>891.77080059936543</v>
          </cell>
          <cell r="T79">
            <v>957.31559585752234</v>
          </cell>
          <cell r="U79">
            <v>721.1984129901806</v>
          </cell>
          <cell r="V79">
            <v>770.21472799941785</v>
          </cell>
          <cell r="W79">
            <v>805.47479211420398</v>
          </cell>
          <cell r="X79">
            <v>828.82661738915476</v>
          </cell>
          <cell r="Y79">
            <v>841.44771812190334</v>
          </cell>
          <cell r="Z79">
            <v>753.50424414586723</v>
          </cell>
          <cell r="AA79">
            <v>831.44730164063708</v>
          </cell>
          <cell r="AB79">
            <v>796.58446181107729</v>
          </cell>
          <cell r="AC79">
            <v>805.24308945001508</v>
          </cell>
          <cell r="AD79">
            <v>825.17123978895029</v>
          </cell>
          <cell r="AE79">
            <v>844.28675186839644</v>
          </cell>
        </row>
        <row r="80">
          <cell r="A80" t="str">
            <v>Public Services</v>
          </cell>
          <cell r="B80">
            <v>1115.263094995961</v>
          </cell>
          <cell r="C80">
            <v>1094.937258712383</v>
          </cell>
          <cell r="D80">
            <v>1007.0326804910544</v>
          </cell>
          <cell r="E80">
            <v>986.53044727230031</v>
          </cell>
          <cell r="F80">
            <v>1002.4909091748458</v>
          </cell>
          <cell r="G80">
            <v>941.81792396579021</v>
          </cell>
          <cell r="H80">
            <v>907.75571381160751</v>
          </cell>
          <cell r="I80">
            <v>870.36270741962903</v>
          </cell>
          <cell r="J80">
            <v>828.42832361816977</v>
          </cell>
          <cell r="K80">
            <v>868.15772800774573</v>
          </cell>
          <cell r="L80">
            <v>922.77082103318673</v>
          </cell>
          <cell r="M80">
            <v>920.72079090517354</v>
          </cell>
          <cell r="N80">
            <v>890.96797981098894</v>
          </cell>
          <cell r="O80">
            <v>879.00675984518557</v>
          </cell>
          <cell r="P80">
            <v>854.25944400317258</v>
          </cell>
          <cell r="Q80">
            <v>886.25614241175379</v>
          </cell>
          <cell r="R80">
            <v>896.04342057249983</v>
          </cell>
          <cell r="S80">
            <v>890.48690386943179</v>
          </cell>
          <cell r="T80">
            <v>941.35485699537662</v>
          </cell>
          <cell r="U80">
            <v>842.92787089373269</v>
          </cell>
          <cell r="V80">
            <v>892.83199831251648</v>
          </cell>
          <cell r="W80">
            <v>776.61407114284543</v>
          </cell>
          <cell r="X80">
            <v>819.4496367143729</v>
          </cell>
          <cell r="Y80">
            <v>851.24162516140871</v>
          </cell>
          <cell r="Z80">
            <v>847.13058378612845</v>
          </cell>
          <cell r="AA80">
            <v>860.35070517860447</v>
          </cell>
          <cell r="AB80">
            <v>889.23984519714702</v>
          </cell>
          <cell r="AC80">
            <v>826.79396778849423</v>
          </cell>
          <cell r="AD80">
            <v>877.02238461133163</v>
          </cell>
          <cell r="AE80">
            <v>887.33734994774511</v>
          </cell>
        </row>
        <row r="81">
          <cell r="A81" t="str">
            <v>Transport</v>
          </cell>
          <cell r="B81">
            <v>5145.8086565669782</v>
          </cell>
          <cell r="C81">
            <v>5325.0769727353618</v>
          </cell>
          <cell r="D81">
            <v>5755.2664093308695</v>
          </cell>
          <cell r="E81">
            <v>5732.1164866348136</v>
          </cell>
          <cell r="F81">
            <v>5984.6061135172658</v>
          </cell>
          <cell r="G81">
            <v>6279.5740533962489</v>
          </cell>
          <cell r="H81">
            <v>7331.7436158762612</v>
          </cell>
          <cell r="I81">
            <v>7711.8779052720392</v>
          </cell>
          <cell r="J81">
            <v>9060.1044640034561</v>
          </cell>
          <cell r="K81">
            <v>9754.3180164763708</v>
          </cell>
          <cell r="L81">
            <v>10796.035422816874</v>
          </cell>
          <cell r="M81">
            <v>11319.619958581305</v>
          </cell>
          <cell r="N81">
            <v>11513.812176224772</v>
          </cell>
          <cell r="O81">
            <v>11715.114219001098</v>
          </cell>
          <cell r="P81">
            <v>12434.27652642562</v>
          </cell>
          <cell r="Q81">
            <v>13137.910118599586</v>
          </cell>
          <cell r="R81">
            <v>13817.440551737938</v>
          </cell>
          <cell r="S81">
            <v>14404.64739287679</v>
          </cell>
          <cell r="T81">
            <v>13675.903302643934</v>
          </cell>
          <cell r="U81">
            <v>12456.01534874686</v>
          </cell>
          <cell r="V81">
            <v>11538.599886423064</v>
          </cell>
          <cell r="W81">
            <v>11224.369048012646</v>
          </cell>
          <cell r="X81">
            <v>10835.24225862753</v>
          </cell>
          <cell r="Y81">
            <v>11054.516190960587</v>
          </cell>
          <cell r="Z81">
            <v>11340.129298589454</v>
          </cell>
          <cell r="AA81">
            <v>11802.651171544228</v>
          </cell>
          <cell r="AB81">
            <v>12280.107759893404</v>
          </cell>
          <cell r="AC81">
            <v>11996.554134704274</v>
          </cell>
          <cell r="AD81">
            <v>12193.544011033577</v>
          </cell>
          <cell r="AE81">
            <v>12165.790508727752</v>
          </cell>
        </row>
        <row r="87">
          <cell r="A87" t="str">
            <v>Industrial Processes</v>
          </cell>
          <cell r="B87">
            <v>3274.5701902448959</v>
          </cell>
          <cell r="C87">
            <v>2961.9136633713592</v>
          </cell>
          <cell r="D87">
            <v>2873.5340583860234</v>
          </cell>
          <cell r="E87">
            <v>2838.8560942071199</v>
          </cell>
          <cell r="F87">
            <v>3077.3096737103683</v>
          </cell>
          <cell r="G87">
            <v>2990.935075350942</v>
          </cell>
          <cell r="H87">
            <v>3073.0885933630425</v>
          </cell>
          <cell r="I87">
            <v>3402.701062066777</v>
          </cell>
          <cell r="J87">
            <v>3292.659993381963</v>
          </cell>
          <cell r="K87">
            <v>3242.2189641272548</v>
          </cell>
          <cell r="L87">
            <v>3789.5008896930258</v>
          </cell>
          <cell r="M87">
            <v>3821.7860490602447</v>
          </cell>
          <cell r="N87">
            <v>3303.4710366702693</v>
          </cell>
          <cell r="O87">
            <v>2496.6623685794016</v>
          </cell>
          <cell r="P87">
            <v>2668.2458739727763</v>
          </cell>
          <cell r="Q87">
            <v>210.01449933827413</v>
          </cell>
          <cell r="R87">
            <v>172.2279106547013</v>
          </cell>
          <cell r="S87">
            <v>186.92135190923452</v>
          </cell>
          <cell r="T87">
            <v>170.01680404474592</v>
          </cell>
          <cell r="U87">
            <v>172.09433993598964</v>
          </cell>
          <cell r="V87">
            <v>164.86330769682849</v>
          </cell>
          <cell r="W87">
            <v>166.5335807352717</v>
          </cell>
          <cell r="X87">
            <v>168.27625886080668</v>
          </cell>
          <cell r="Y87">
            <v>176.72237834153384</v>
          </cell>
          <cell r="Z87">
            <v>172.5398530062829</v>
          </cell>
          <cell r="AA87">
            <v>176.8949182050454</v>
          </cell>
          <cell r="AB87">
            <v>181.70154180899527</v>
          </cell>
          <cell r="AC87">
            <v>198.32593137242372</v>
          </cell>
          <cell r="AD87">
            <v>200.58515920025056</v>
          </cell>
          <cell r="AE87">
            <v>202.09735652985265</v>
          </cell>
        </row>
        <row r="93">
          <cell r="A93" t="str">
            <v>F-Gases</v>
          </cell>
          <cell r="B93">
            <v>34.591111871073778</v>
          </cell>
          <cell r="C93">
            <v>49.500497452363035</v>
          </cell>
          <cell r="D93">
            <v>64.409697447839392</v>
          </cell>
          <cell r="E93">
            <v>106.4251771817589</v>
          </cell>
          <cell r="F93">
            <v>149.55114964682372</v>
          </cell>
          <cell r="G93">
            <v>226.32569284457796</v>
          </cell>
          <cell r="H93">
            <v>326.19440166358964</v>
          </cell>
          <cell r="I93">
            <v>459.71553127864462</v>
          </cell>
          <cell r="J93">
            <v>373.29692450324723</v>
          </cell>
          <cell r="K93">
            <v>532.06751613494816</v>
          </cell>
          <cell r="L93">
            <v>768.65767343127561</v>
          </cell>
          <cell r="M93">
            <v>781.64143932970069</v>
          </cell>
          <cell r="N93">
            <v>772.78591306011549</v>
          </cell>
          <cell r="O93">
            <v>987.46532975798198</v>
          </cell>
          <cell r="P93">
            <v>1001.7420573406979</v>
          </cell>
          <cell r="Q93">
            <v>1201.0849917719931</v>
          </cell>
          <cell r="R93">
            <v>1181.1519152444428</v>
          </cell>
          <cell r="S93">
            <v>1177.0865031968995</v>
          </cell>
          <cell r="T93">
            <v>1187.5243168639265</v>
          </cell>
          <cell r="U93">
            <v>1151.6544790088233</v>
          </cell>
          <cell r="V93">
            <v>1128.2217829426975</v>
          </cell>
          <cell r="W93">
            <v>1146.0560479227756</v>
          </cell>
          <cell r="X93">
            <v>1122.9563278049452</v>
          </cell>
          <cell r="Y93">
            <v>1159.3641425611652</v>
          </cell>
          <cell r="Z93">
            <v>1232.2081113263789</v>
          </cell>
          <cell r="AA93">
            <v>1235.8100202031376</v>
          </cell>
          <cell r="AB93">
            <v>1320.8418435629949</v>
          </cell>
          <cell r="AC93">
            <v>1345.210917699648</v>
          </cell>
          <cell r="AD93">
            <v>1160.1272734106369</v>
          </cell>
          <cell r="AE93">
            <v>1074.6298413262814</v>
          </cell>
        </row>
        <row r="94">
          <cell r="A94" t="str">
            <v>Agriculture</v>
          </cell>
          <cell r="B94">
            <v>19324.324527135857</v>
          </cell>
          <cell r="C94">
            <v>19527.142591958305</v>
          </cell>
          <cell r="D94">
            <v>19645.875638334666</v>
          </cell>
          <cell r="E94">
            <v>19973.785113496368</v>
          </cell>
          <cell r="F94">
            <v>20261.519768810333</v>
          </cell>
          <cell r="G94">
            <v>21018.344810843129</v>
          </cell>
          <cell r="H94">
            <v>21291.305815839849</v>
          </cell>
          <cell r="I94">
            <v>21459.728258741889</v>
          </cell>
          <cell r="J94">
            <v>21981.853454632033</v>
          </cell>
          <cell r="K94">
            <v>21741.316867447975</v>
          </cell>
          <cell r="L94">
            <v>20919.787111437701</v>
          </cell>
          <cell r="M94">
            <v>20694.993687173384</v>
          </cell>
          <cell r="N94">
            <v>20461.151176506279</v>
          </cell>
          <cell r="O94">
            <v>20820.955704071654</v>
          </cell>
          <cell r="P94">
            <v>20451.728039929269</v>
          </cell>
          <cell r="Q94">
            <v>20371.898223712367</v>
          </cell>
          <cell r="R94">
            <v>20193.925115420141</v>
          </cell>
          <cell r="S94">
            <v>19604.143717427007</v>
          </cell>
          <cell r="T94">
            <v>19526.120376279683</v>
          </cell>
          <cell r="U94">
            <v>19098.682741255987</v>
          </cell>
          <cell r="V94">
            <v>19162.065470495087</v>
          </cell>
          <cell r="W94">
            <v>18485.290361541116</v>
          </cell>
          <cell r="X94">
            <v>19263.812883710081</v>
          </cell>
          <cell r="Y94">
            <v>20009.828401211817</v>
          </cell>
          <cell r="Z94">
            <v>19466.016205070555</v>
          </cell>
          <cell r="AA94">
            <v>19970.978682498961</v>
          </cell>
          <cell r="AB94">
            <v>20479.432636642898</v>
          </cell>
          <cell r="AC94">
            <v>21178.736509275255</v>
          </cell>
          <cell r="AD94">
            <v>22011.565425070112</v>
          </cell>
          <cell r="AE94">
            <v>21151.241523250534</v>
          </cell>
        </row>
        <row r="102">
          <cell r="A102" t="str">
            <v>Waste</v>
          </cell>
          <cell r="B102">
            <v>1552.053617690967</v>
          </cell>
          <cell r="C102">
            <v>1632.811365232481</v>
          </cell>
          <cell r="D102">
            <v>1698.2299225574204</v>
          </cell>
          <cell r="E102">
            <v>1748.2816571592587</v>
          </cell>
          <cell r="F102">
            <v>1792.8493340275654</v>
          </cell>
          <cell r="G102">
            <v>1829.1780952628817</v>
          </cell>
          <cell r="H102">
            <v>1708.4830322402095</v>
          </cell>
          <cell r="I102">
            <v>1432.6262505012096</v>
          </cell>
          <cell r="J102">
            <v>1475.5765436871579</v>
          </cell>
          <cell r="K102">
            <v>1480.7046945341845</v>
          </cell>
          <cell r="L102">
            <v>1492.7703645905121</v>
          </cell>
          <cell r="M102">
            <v>1605.3489199626401</v>
          </cell>
          <cell r="N102">
            <v>1710.2325565770898</v>
          </cell>
          <cell r="O102">
            <v>1765.4681984593717</v>
          </cell>
          <cell r="P102">
            <v>1485.1035878384707</v>
          </cell>
          <cell r="Q102">
            <v>1291.9683880384277</v>
          </cell>
          <cell r="R102">
            <v>1328.1757520911428</v>
          </cell>
          <cell r="S102">
            <v>848.8355258913881</v>
          </cell>
          <cell r="T102">
            <v>693.80354289533193</v>
          </cell>
          <cell r="U102">
            <v>521.64707443401562</v>
          </cell>
          <cell r="V102">
            <v>506.18887456942593</v>
          </cell>
          <cell r="W102">
            <v>592.43150207799135</v>
          </cell>
          <cell r="X102">
            <v>517.29408971898374</v>
          </cell>
          <cell r="Y102">
            <v>672.62146162651766</v>
          </cell>
          <cell r="Z102">
            <v>855.01274406531115</v>
          </cell>
          <cell r="AA102">
            <v>936.30071554300366</v>
          </cell>
          <cell r="AB102">
            <v>941.61396466093197</v>
          </cell>
          <cell r="AC102">
            <v>919.15818101237562</v>
          </cell>
          <cell r="AD102">
            <v>891.50107572663637</v>
          </cell>
          <cell r="AE102">
            <v>884.68359391669856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4">
          <cell r="D4">
            <v>10876.49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>
        <row r="150">
          <cell r="C150">
            <v>1990</v>
          </cell>
          <cell r="D150">
            <v>1991</v>
          </cell>
          <cell r="E150">
            <v>1992</v>
          </cell>
          <cell r="F150">
            <v>1993</v>
          </cell>
          <cell r="G150">
            <v>1994</v>
          </cell>
          <cell r="H150">
            <v>1995</v>
          </cell>
          <cell r="I150">
            <v>1996</v>
          </cell>
          <cell r="J150">
            <v>1997</v>
          </cell>
          <cell r="K150">
            <v>1998</v>
          </cell>
          <cell r="L150">
            <v>1999</v>
          </cell>
          <cell r="M150">
            <v>2000</v>
          </cell>
          <cell r="N150">
            <v>2001</v>
          </cell>
          <cell r="O150">
            <v>2002</v>
          </cell>
          <cell r="P150">
            <v>2003</v>
          </cell>
          <cell r="Q150">
            <v>2004</v>
          </cell>
          <cell r="R150">
            <v>2005</v>
          </cell>
          <cell r="S150">
            <v>2006</v>
          </cell>
          <cell r="T150">
            <v>2007</v>
          </cell>
          <cell r="U150">
            <v>2008</v>
          </cell>
          <cell r="V150">
            <v>2009</v>
          </cell>
          <cell r="W150">
            <v>2010</v>
          </cell>
          <cell r="X150">
            <v>2011</v>
          </cell>
          <cell r="Y150">
            <v>2012</v>
          </cell>
          <cell r="Z150">
            <v>2013</v>
          </cell>
          <cell r="AA150">
            <v>2014</v>
          </cell>
          <cell r="AB150">
            <v>2015</v>
          </cell>
          <cell r="AC150">
            <v>2016</v>
          </cell>
          <cell r="AD150">
            <v>2017</v>
          </cell>
          <cell r="AE150">
            <v>2018</v>
          </cell>
          <cell r="AF150">
            <v>2019</v>
          </cell>
        </row>
        <row r="151">
          <cell r="B151" t="str">
            <v xml:space="preserve">CO2 eq emissions from Residential Sector </v>
          </cell>
          <cell r="C151">
            <v>7.0495044891369565</v>
          </cell>
          <cell r="D151">
            <v>7.1594148495444534</v>
          </cell>
          <cell r="E151">
            <v>6.4337295836338857</v>
          </cell>
          <cell r="F151">
            <v>6.4342392125264594</v>
          </cell>
          <cell r="G151">
            <v>6.4021403694599988</v>
          </cell>
          <cell r="H151">
            <v>6.2582886844113776</v>
          </cell>
          <cell r="I151">
            <v>6.5875107812645544</v>
          </cell>
          <cell r="J151">
            <v>6.3737871256388656</v>
          </cell>
          <cell r="K151">
            <v>6.9202035510267983</v>
          </cell>
          <cell r="L151">
            <v>6.7316469981132725</v>
          </cell>
          <cell r="M151">
            <v>6.8240354985692031</v>
          </cell>
          <cell r="N151">
            <v>7.1774360745910837</v>
          </cell>
          <cell r="O151">
            <v>7.1854012137839014</v>
          </cell>
          <cell r="P151">
            <v>7.4203943299933632</v>
          </cell>
          <cell r="Q151">
            <v>7.5704184232989551</v>
          </cell>
          <cell r="R151">
            <v>7.9950072078670296</v>
          </cell>
          <cell r="S151">
            <v>7.8616917637699757</v>
          </cell>
          <cell r="T151">
            <v>7.6923059065524955</v>
          </cell>
          <cell r="U151">
            <v>8.4536115936471532</v>
          </cell>
          <cell r="V151">
            <v>8.29397694651243</v>
          </cell>
          <cell r="W151">
            <v>8.5610133359430005</v>
          </cell>
          <cell r="X151">
            <v>7.3979138219037734</v>
          </cell>
          <cell r="Y151">
            <v>6.9134173703568722</v>
          </cell>
          <cell r="Z151">
            <v>6.7681119954990452</v>
          </cell>
          <cell r="AA151">
            <v>5.9655521408310479</v>
          </cell>
          <cell r="AB151">
            <v>6.3000344116718097</v>
          </cell>
          <cell r="AC151">
            <v>6.3203332146178948</v>
          </cell>
          <cell r="AD151">
            <v>6.2630769441247525</v>
          </cell>
          <cell r="AE151">
            <v>6.8598274802726129</v>
          </cell>
          <cell r="AF151">
            <v>6.3743437160374281</v>
          </cell>
        </row>
        <row r="152">
          <cell r="B152" t="str">
            <v>Solid Fuels</v>
          </cell>
          <cell r="C152">
            <v>26200.804352774401</v>
          </cell>
          <cell r="D152">
            <v>29285.037837216005</v>
          </cell>
          <cell r="E152">
            <v>19947.0994949952</v>
          </cell>
          <cell r="F152">
            <v>19932.796836887042</v>
          </cell>
          <cell r="G152">
            <v>14168.992374518401</v>
          </cell>
          <cell r="H152">
            <v>10302.398972496001</v>
          </cell>
          <cell r="I152">
            <v>15406.828034140803</v>
          </cell>
          <cell r="J152">
            <v>11628.994457174402</v>
          </cell>
          <cell r="K152">
            <v>13405.847926262402</v>
          </cell>
          <cell r="L152">
            <v>10999.153333152</v>
          </cell>
          <cell r="M152">
            <v>11965.043638396803</v>
          </cell>
          <cell r="N152">
            <v>11048.744674578616</v>
          </cell>
          <cell r="O152">
            <v>10549.483577395202</v>
          </cell>
          <cell r="P152">
            <v>9986.6546073432019</v>
          </cell>
          <cell r="Q152">
            <v>9671.8450206528014</v>
          </cell>
          <cell r="R152">
            <v>10296.204185594102</v>
          </cell>
          <cell r="S152">
            <v>9163.0106367088192</v>
          </cell>
          <cell r="T152">
            <v>8713.342959008236</v>
          </cell>
          <cell r="U152">
            <v>9621.0208697362268</v>
          </cell>
          <cell r="V152">
            <v>11163.562226963624</v>
          </cell>
          <cell r="W152">
            <v>10638.989779707284</v>
          </cell>
          <cell r="X152">
            <v>9593.1193785295691</v>
          </cell>
          <cell r="Y152">
            <v>10411.433295242483</v>
          </cell>
          <cell r="Z152">
            <v>11968.825054743545</v>
          </cell>
          <cell r="AA152">
            <v>10357.429427767844</v>
          </cell>
          <cell r="AB152">
            <v>10030.921724635662</v>
          </cell>
          <cell r="AC152">
            <v>8695.1850560452913</v>
          </cell>
          <cell r="AD152">
            <v>8803.636673246594</v>
          </cell>
          <cell r="AE152">
            <v>10270.341048136246</v>
          </cell>
          <cell r="AF152">
            <v>7335.1851699991521</v>
          </cell>
        </row>
        <row r="153">
          <cell r="B153" t="str">
            <v>Peat</v>
          </cell>
          <cell r="C153">
            <v>30353.169564</v>
          </cell>
          <cell r="D153">
            <v>26023.736215548</v>
          </cell>
          <cell r="E153">
            <v>26991.766955304</v>
          </cell>
          <cell r="F153">
            <v>25618.811444532002</v>
          </cell>
          <cell r="G153">
            <v>25595.971864380001</v>
          </cell>
          <cell r="H153">
            <v>25371.363065328002</v>
          </cell>
          <cell r="I153">
            <v>20255.240254536002</v>
          </cell>
          <cell r="J153">
            <v>19345.821700284003</v>
          </cell>
          <cell r="K153">
            <v>19414.678022424003</v>
          </cell>
          <cell r="L153">
            <v>13556.523456000003</v>
          </cell>
          <cell r="M153">
            <v>12522.258252000001</v>
          </cell>
          <cell r="N153">
            <v>12040.022628000002</v>
          </cell>
          <cell r="O153">
            <v>12154.531607999999</v>
          </cell>
          <cell r="P153">
            <v>11317.674024</v>
          </cell>
          <cell r="Q153">
            <v>11150.746308000002</v>
          </cell>
          <cell r="R153">
            <v>11433.658725396002</v>
          </cell>
          <cell r="S153">
            <v>11870.222264784003</v>
          </cell>
          <cell r="T153">
            <v>11359.62638802</v>
          </cell>
          <cell r="U153">
            <v>11710.226424203998</v>
          </cell>
          <cell r="V153">
            <v>11375.480292372</v>
          </cell>
          <cell r="W153">
            <v>10615.164827194802</v>
          </cell>
          <cell r="X153">
            <v>10101.416453316</v>
          </cell>
          <cell r="Y153">
            <v>8982.0257760000004</v>
          </cell>
          <cell r="Z153">
            <v>9123.1909811639998</v>
          </cell>
          <cell r="AA153">
            <v>8372.2961413011599</v>
          </cell>
          <cell r="AB153">
            <v>8398.7988838199999</v>
          </cell>
          <cell r="AC153">
            <v>8243.2280022404393</v>
          </cell>
          <cell r="AD153">
            <v>7884.98869686336</v>
          </cell>
          <cell r="AE153">
            <v>8228.6867434244396</v>
          </cell>
          <cell r="AF153">
            <v>7682.4935069399999</v>
          </cell>
        </row>
        <row r="154">
          <cell r="B154" t="str">
            <v>Liquid Fuels</v>
          </cell>
          <cell r="C154">
            <v>16269.270059232193</v>
          </cell>
          <cell r="D154">
            <v>18211.997647509641</v>
          </cell>
          <cell r="E154">
            <v>18165.125387212945</v>
          </cell>
          <cell r="F154">
            <v>19311.785235711897</v>
          </cell>
          <cell r="G154">
            <v>25705.523331157157</v>
          </cell>
          <cell r="H154">
            <v>28605.079599125656</v>
          </cell>
          <cell r="I154">
            <v>32195.090498021207</v>
          </cell>
          <cell r="J154">
            <v>35742.695526017917</v>
          </cell>
          <cell r="K154">
            <v>39180.686452609072</v>
          </cell>
          <cell r="L154">
            <v>46596.928136680333</v>
          </cell>
          <cell r="M154">
            <v>46249.535632588617</v>
          </cell>
          <cell r="N154">
            <v>51276.686409898655</v>
          </cell>
          <cell r="O154">
            <v>52310.317530472086</v>
          </cell>
          <cell r="P154">
            <v>55379.948429618868</v>
          </cell>
          <cell r="Q154">
            <v>56363.244331749738</v>
          </cell>
          <cell r="R154">
            <v>60627.86724310054</v>
          </cell>
          <cell r="S154">
            <v>59062.724517588009</v>
          </cell>
          <cell r="T154">
            <v>59202.951628250456</v>
          </cell>
          <cell r="U154">
            <v>65677.790628660936</v>
          </cell>
          <cell r="V154">
            <v>63430.166716246378</v>
          </cell>
          <cell r="W154">
            <v>66128.987772806853</v>
          </cell>
          <cell r="X154">
            <v>56700.55416933915</v>
          </cell>
          <cell r="Y154">
            <v>49511.748197158195</v>
          </cell>
          <cell r="Z154">
            <v>45406.02503660629</v>
          </cell>
          <cell r="AA154">
            <v>39566.362197640097</v>
          </cell>
          <cell r="AB154">
            <v>43964.288752266002</v>
          </cell>
          <cell r="AC154">
            <v>46400.225367769192</v>
          </cell>
          <cell r="AD154">
            <v>46147.31013444061</v>
          </cell>
          <cell r="AE154">
            <v>50443.952361706499</v>
          </cell>
          <cell r="AF154">
            <v>48727.085968027684</v>
          </cell>
        </row>
        <row r="155">
          <cell r="B155" t="str">
            <v>Natural Gas</v>
          </cell>
          <cell r="C155">
            <v>4909.5444006259195</v>
          </cell>
          <cell r="D155">
            <v>6738.448890792959</v>
          </cell>
          <cell r="E155">
            <v>7821.5427234806393</v>
          </cell>
          <cell r="F155">
            <v>9074.1799704441601</v>
          </cell>
          <cell r="G155">
            <v>9986.8285621843206</v>
          </cell>
          <cell r="H155">
            <v>10535.13917856576</v>
          </cell>
          <cell r="I155">
            <v>12674.272043790719</v>
          </cell>
          <cell r="J155">
            <v>11967.239933193599</v>
          </cell>
          <cell r="K155">
            <v>14174.911625466239</v>
          </cell>
          <cell r="L155">
            <v>16195.905196701118</v>
          </cell>
          <cell r="M155">
            <v>18365.7001687632</v>
          </cell>
          <cell r="N155">
            <v>20171.157165466564</v>
          </cell>
          <cell r="O155">
            <v>19909.62743067936</v>
          </cell>
          <cell r="P155">
            <v>22564.605152105283</v>
          </cell>
          <cell r="Q155">
            <v>25168.178753245444</v>
          </cell>
          <cell r="R155">
            <v>25405.359167897284</v>
          </cell>
          <cell r="S155">
            <v>26464.103680449603</v>
          </cell>
          <cell r="T155">
            <v>24824.582791335361</v>
          </cell>
          <cell r="U155">
            <v>28002.61998233568</v>
          </cell>
          <cell r="V155">
            <v>26155.219027132483</v>
          </cell>
          <cell r="W155">
            <v>29714.918283854491</v>
          </cell>
          <cell r="X155">
            <v>23834.377105830721</v>
          </cell>
          <cell r="Y155">
            <v>25141.484683763712</v>
          </cell>
          <cell r="Z155">
            <v>25381.009847761921</v>
          </cell>
          <cell r="AA155">
            <v>22427.652555287514</v>
          </cell>
          <cell r="AB155">
            <v>23241.47788455437</v>
          </cell>
          <cell r="AC155">
            <v>23571.256063972662</v>
          </cell>
          <cell r="AD155">
            <v>23257.576483930821</v>
          </cell>
          <cell r="AE155">
            <v>25292.197479166734</v>
          </cell>
          <cell r="AF155">
            <v>24758.934924076479</v>
          </cell>
        </row>
        <row r="156">
          <cell r="B156" t="str">
            <v>Renewables</v>
          </cell>
          <cell r="C156">
            <v>1872.6400843199999</v>
          </cell>
          <cell r="D156">
            <v>1673.9893069938214</v>
          </cell>
          <cell r="E156">
            <v>1356.7392388799999</v>
          </cell>
          <cell r="F156">
            <v>1393.73212896</v>
          </cell>
          <cell r="G156">
            <v>1323.3926717554157</v>
          </cell>
          <cell r="H156">
            <v>1247.2414092746599</v>
          </cell>
          <cell r="I156">
            <v>1128.1181117431001</v>
          </cell>
          <cell r="J156">
            <v>1018.8276685811685</v>
          </cell>
          <cell r="K156">
            <v>1054.0506375222665</v>
          </cell>
          <cell r="L156">
            <v>752.74144112898819</v>
          </cell>
          <cell r="M156">
            <v>724.56727376165634</v>
          </cell>
          <cell r="N156">
            <v>692.62509325061762</v>
          </cell>
          <cell r="O156">
            <v>704.7653627949303</v>
          </cell>
          <cell r="P156">
            <v>696.60224529838854</v>
          </cell>
          <cell r="Q156">
            <v>724.87200300665756</v>
          </cell>
          <cell r="R156">
            <v>827.36502695002696</v>
          </cell>
          <cell r="S156">
            <v>933.91421464472887</v>
          </cell>
          <cell r="T156">
            <v>1314.3022789595955</v>
          </cell>
          <cell r="U156">
            <v>1353.4634271019113</v>
          </cell>
          <cell r="V156">
            <v>1733.0725981014771</v>
          </cell>
          <cell r="W156">
            <v>1858.7541861175619</v>
          </cell>
          <cell r="X156">
            <v>1758.8392911074566</v>
          </cell>
          <cell r="Y156">
            <v>2047.9489264994129</v>
          </cell>
          <cell r="Z156">
            <v>2160.4328000783553</v>
          </cell>
          <cell r="AA156">
            <v>2153.8415464317368</v>
          </cell>
          <cell r="AB156">
            <v>2574.7195384610377</v>
          </cell>
          <cell r="AC156">
            <v>2709.0847753394173</v>
          </cell>
          <cell r="AD156">
            <v>2728.7365737391574</v>
          </cell>
          <cell r="AE156">
            <v>3018.4997350588333</v>
          </cell>
          <cell r="AF156">
            <v>3038.33166583005</v>
          </cell>
        </row>
        <row r="297">
          <cell r="C297">
            <v>1990</v>
          </cell>
          <cell r="D297">
            <v>1991</v>
          </cell>
          <cell r="E297">
            <v>1992</v>
          </cell>
          <cell r="F297">
            <v>1993</v>
          </cell>
          <cell r="G297">
            <v>1994</v>
          </cell>
          <cell r="H297">
            <v>1995</v>
          </cell>
          <cell r="I297">
            <v>1996</v>
          </cell>
          <cell r="J297">
            <v>1997</v>
          </cell>
          <cell r="K297">
            <v>1998</v>
          </cell>
          <cell r="L297">
            <v>1999</v>
          </cell>
          <cell r="M297">
            <v>2000</v>
          </cell>
          <cell r="N297">
            <v>2001</v>
          </cell>
          <cell r="O297">
            <v>2002</v>
          </cell>
          <cell r="P297">
            <v>2003</v>
          </cell>
          <cell r="Q297">
            <v>2004</v>
          </cell>
          <cell r="R297">
            <v>2005</v>
          </cell>
          <cell r="S297">
            <v>2006</v>
          </cell>
          <cell r="T297">
            <v>2007</v>
          </cell>
          <cell r="U297">
            <v>2008</v>
          </cell>
          <cell r="V297">
            <v>2009</v>
          </cell>
          <cell r="W297">
            <v>2010</v>
          </cell>
          <cell r="X297">
            <v>2011</v>
          </cell>
          <cell r="Y297">
            <v>2012</v>
          </cell>
          <cell r="Z297">
            <v>2013</v>
          </cell>
          <cell r="AA297">
            <v>2014</v>
          </cell>
          <cell r="AB297">
            <v>2015</v>
          </cell>
          <cell r="AC297">
            <v>2016</v>
          </cell>
          <cell r="AD297">
            <v>2017</v>
          </cell>
          <cell r="AE297">
            <v>2018</v>
          </cell>
          <cell r="AF297">
            <v>2019</v>
          </cell>
        </row>
        <row r="299">
          <cell r="B299" t="str">
            <v>No. of Households</v>
          </cell>
          <cell r="C299">
            <v>1007356.1</v>
          </cell>
          <cell r="D299">
            <v>1019723</v>
          </cell>
          <cell r="E299">
            <v>1038773.2</v>
          </cell>
          <cell r="F299">
            <v>1057823.3999999999</v>
          </cell>
          <cell r="G299">
            <v>1076873.6000000001</v>
          </cell>
          <cell r="H299">
            <v>1095923.8</v>
          </cell>
          <cell r="I299">
            <v>1114974</v>
          </cell>
          <cell r="J299">
            <v>1142414.5</v>
          </cell>
          <cell r="K299">
            <v>1169855</v>
          </cell>
          <cell r="L299">
            <v>1197295.5</v>
          </cell>
          <cell r="M299">
            <v>1224736</v>
          </cell>
          <cell r="N299">
            <v>1252176.5</v>
          </cell>
          <cell r="O299">
            <v>1279617</v>
          </cell>
          <cell r="P299">
            <v>1325286.75</v>
          </cell>
          <cell r="Q299">
            <v>1370956.5</v>
          </cell>
          <cell r="R299">
            <v>1416626.25</v>
          </cell>
          <cell r="S299">
            <v>1462296</v>
          </cell>
          <cell r="T299">
            <v>1510915.6</v>
          </cell>
          <cell r="U299">
            <v>1559535.2000000002</v>
          </cell>
          <cell r="V299">
            <v>1608154.8000000003</v>
          </cell>
          <cell r="W299">
            <v>1656774.4000000004</v>
          </cell>
          <cell r="X299">
            <v>1705394</v>
          </cell>
          <cell r="Y299">
            <v>1715952.2</v>
          </cell>
          <cell r="Z299">
            <v>1726510.4</v>
          </cell>
          <cell r="AA299">
            <v>1737068.5999999999</v>
          </cell>
          <cell r="AB299">
            <v>1747626.7999999998</v>
          </cell>
          <cell r="AC299">
            <v>1758185</v>
          </cell>
          <cell r="AD299">
            <v>1768743.2000000002</v>
          </cell>
          <cell r="AE299">
            <v>1779301.4000000004</v>
          </cell>
          <cell r="AF299">
            <v>1789859.6000000006</v>
          </cell>
        </row>
        <row r="300">
          <cell r="B300" t="str">
            <v>tonnes CO2/household</v>
          </cell>
          <cell r="C300">
            <v>6.9980263078140457</v>
          </cell>
          <cell r="D300">
            <v>7.0209408334856169</v>
          </cell>
          <cell r="E300">
            <v>6.1935844933560915</v>
          </cell>
          <cell r="F300">
            <v>6.0825268305904938</v>
          </cell>
          <cell r="G300">
            <v>5.9451177644804352</v>
          </cell>
          <cell r="H300">
            <v>5.7105144394266985</v>
          </cell>
          <cell r="I300">
            <v>5.9082191883080277</v>
          </cell>
          <cell r="J300">
            <v>5.5792246383767585</v>
          </cell>
          <cell r="K300">
            <v>5.9154369994801046</v>
          </cell>
          <cell r="L300">
            <v>5.6223772645209751</v>
          </cell>
          <cell r="M300">
            <v>5.5718420121309435</v>
          </cell>
          <cell r="N300">
            <v>5.7319683563707544</v>
          </cell>
          <cell r="O300">
            <v>5.6152748938033028</v>
          </cell>
          <cell r="P300">
            <v>5.5990858808430426</v>
          </cell>
          <cell r="Q300">
            <v>5.5219975420802596</v>
          </cell>
          <cell r="R300">
            <v>5.6436955109839513</v>
          </cell>
          <cell r="S300">
            <v>5.3762656560436302</v>
          </cell>
          <cell r="T300">
            <v>5.0911552614537134</v>
          </cell>
          <cell r="U300">
            <v>5.4205968506816342</v>
          </cell>
          <cell r="V300">
            <v>5.1574493615368553</v>
          </cell>
          <cell r="W300">
            <v>5.1672776546661989</v>
          </cell>
          <cell r="X300">
            <v>4.3379499528576817</v>
          </cell>
          <cell r="Y300">
            <v>4.0289102285931229</v>
          </cell>
          <cell r="Z300">
            <v>3.920110759540774</v>
          </cell>
          <cell r="AA300">
            <v>3.4342639898223064</v>
          </cell>
          <cell r="AB300">
            <v>3.6049083314995003</v>
          </cell>
          <cell r="AC300">
            <v>3.5948055606309319</v>
          </cell>
          <cell r="AD300">
            <v>3.5409758432568119</v>
          </cell>
          <cell r="AE300">
            <v>3.8553487791740122</v>
          </cell>
          <cell r="AF300">
            <v>3.5613652132476905</v>
          </cell>
        </row>
        <row r="326">
          <cell r="C326">
            <v>1.0073561</v>
          </cell>
          <cell r="D326">
            <v>1.0197229999999999</v>
          </cell>
          <cell r="E326">
            <v>1.0387732000000001</v>
          </cell>
          <cell r="F326">
            <v>1.0578234</v>
          </cell>
          <cell r="G326">
            <v>1.0768736000000001</v>
          </cell>
          <cell r="H326">
            <v>1.0959238</v>
          </cell>
          <cell r="I326">
            <v>1.1149739999999999</v>
          </cell>
          <cell r="J326">
            <v>1.1424145000000001</v>
          </cell>
          <cell r="K326">
            <v>1.1698550000000001</v>
          </cell>
          <cell r="L326">
            <v>1.1972955000000001</v>
          </cell>
          <cell r="M326">
            <v>1.224736</v>
          </cell>
          <cell r="N326">
            <v>1.2521765</v>
          </cell>
          <cell r="O326">
            <v>1.279617</v>
          </cell>
          <cell r="P326">
            <v>1.3252867500000001</v>
          </cell>
          <cell r="Q326">
            <v>1.3709564999999999</v>
          </cell>
          <cell r="R326">
            <v>1.41662625</v>
          </cell>
          <cell r="S326">
            <v>1.462296</v>
          </cell>
          <cell r="T326">
            <v>1.5109156000000001</v>
          </cell>
          <cell r="U326">
            <v>1.5595352000000002</v>
          </cell>
          <cell r="V326">
            <v>1.6081548000000003</v>
          </cell>
          <cell r="W326">
            <v>1.6567744000000004</v>
          </cell>
          <cell r="X326">
            <v>1.7053940000000001</v>
          </cell>
          <cell r="Y326">
            <v>1.7159522</v>
          </cell>
          <cell r="Z326">
            <v>1.7265104</v>
          </cell>
          <cell r="AA326">
            <v>1.7370686</v>
          </cell>
          <cell r="AB326">
            <v>1.7476267999999999</v>
          </cell>
          <cell r="AC326">
            <v>1.7581850000000001</v>
          </cell>
          <cell r="AD326">
            <v>1.7687432000000003</v>
          </cell>
          <cell r="AE326">
            <v>1.7793014000000005</v>
          </cell>
          <cell r="AF326">
            <v>1.7898596000000007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ivers Graph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8A98F-084E-438E-BEC2-CD0EC322DB1D}">
  <sheetPr>
    <tabColor rgb="FFFF0000"/>
    <outlinePr summaryBelow="0"/>
  </sheetPr>
  <dimension ref="A1:AQ111"/>
  <sheetViews>
    <sheetView tabSelected="1" zoomScale="75" zoomScaleNormal="75" workbookViewId="0">
      <pane ySplit="1" topLeftCell="A2" activePane="bottomLeft" state="frozen"/>
      <selection activeCell="X454" sqref="X454"/>
      <selection pane="bottomLeft" activeCell="G15" sqref="G15"/>
    </sheetView>
  </sheetViews>
  <sheetFormatPr defaultRowHeight="15" outlineLevelRow="1" x14ac:dyDescent="0.25"/>
  <cols>
    <col min="1" max="1" width="39.140625" style="6" customWidth="1"/>
    <col min="2" max="2" width="12.28515625" style="6" bestFit="1" customWidth="1"/>
    <col min="3" max="28" width="10.42578125" style="6" bestFit="1" customWidth="1"/>
    <col min="29" max="30" width="10.5703125" style="6" bestFit="1" customWidth="1"/>
    <col min="31" max="31" width="9.85546875" style="6" bestFit="1" customWidth="1"/>
    <col min="32" max="32" width="13.140625" style="6" bestFit="1" customWidth="1"/>
    <col min="33" max="33" width="12.5703125" style="6" customWidth="1"/>
    <col min="34" max="34" width="11.28515625" style="6" customWidth="1"/>
    <col min="35" max="35" width="11.140625" style="6" customWidth="1"/>
    <col min="36" max="36" width="10.42578125" style="6" customWidth="1"/>
    <col min="37" max="37" width="11.140625" style="6" customWidth="1"/>
    <col min="38" max="38" width="9.42578125" style="6" bestFit="1" customWidth="1"/>
    <col min="39" max="39" width="10.28515625" style="6" customWidth="1"/>
    <col min="40" max="16384" width="9.140625" style="6"/>
  </cols>
  <sheetData>
    <row r="1" spans="1:42" ht="30" x14ac:dyDescent="0.25">
      <c r="A1" s="1" t="s">
        <v>0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1" t="s">
        <v>1</v>
      </c>
      <c r="AG1" s="3" t="s">
        <v>2</v>
      </c>
      <c r="AH1" s="4"/>
      <c r="AI1" s="3" t="s">
        <v>3</v>
      </c>
      <c r="AJ1" s="5" t="s">
        <v>4</v>
      </c>
    </row>
    <row r="2" spans="1:42" x14ac:dyDescent="0.25">
      <c r="A2" s="7" t="s">
        <v>5</v>
      </c>
      <c r="B2" s="8">
        <f t="shared" ref="B2:AA2" si="0">SUM(B3:B6)</f>
        <v>11327.546541430427</v>
      </c>
      <c r="C2" s="8">
        <f t="shared" si="0"/>
        <v>11779.223053981637</v>
      </c>
      <c r="D2" s="8">
        <f t="shared" si="0"/>
        <v>12435.922563880025</v>
      </c>
      <c r="E2" s="8">
        <f t="shared" si="0"/>
        <v>12455.369426647665</v>
      </c>
      <c r="F2" s="8">
        <f t="shared" si="0"/>
        <v>12791.470267912608</v>
      </c>
      <c r="G2" s="8">
        <f t="shared" si="0"/>
        <v>13476.497530418037</v>
      </c>
      <c r="H2" s="8">
        <f t="shared" si="0"/>
        <v>14196.591525020247</v>
      </c>
      <c r="I2" s="8">
        <f t="shared" si="0"/>
        <v>14851.745603096546</v>
      </c>
      <c r="J2" s="8">
        <f t="shared" si="0"/>
        <v>15218.889970934877</v>
      </c>
      <c r="K2" s="8">
        <f t="shared" si="0"/>
        <v>15916.636050470148</v>
      </c>
      <c r="L2" s="8">
        <f t="shared" si="0"/>
        <v>16196.993342239075</v>
      </c>
      <c r="M2" s="8">
        <f t="shared" si="0"/>
        <v>17484.215895400495</v>
      </c>
      <c r="N2" s="8">
        <f t="shared" si="0"/>
        <v>16491.320201590406</v>
      </c>
      <c r="O2" s="8">
        <f t="shared" si="0"/>
        <v>16464.715504233973</v>
      </c>
      <c r="P2" s="8">
        <f t="shared" si="0"/>
        <v>15414.768387704342</v>
      </c>
      <c r="Q2" s="8">
        <f t="shared" si="0"/>
        <v>15899.441198965951</v>
      </c>
      <c r="R2" s="8">
        <f t="shared" si="0"/>
        <v>15159.036518049979</v>
      </c>
      <c r="S2" s="8">
        <f t="shared" si="0"/>
        <v>14673.62464376875</v>
      </c>
      <c r="T2" s="8">
        <f t="shared" si="0"/>
        <v>14795.558494037734</v>
      </c>
      <c r="U2" s="8">
        <f t="shared" si="0"/>
        <v>13199.56770570367</v>
      </c>
      <c r="V2" s="8">
        <f t="shared" si="0"/>
        <v>13467.201212641028</v>
      </c>
      <c r="W2" s="8">
        <f t="shared" si="0"/>
        <v>12059.641468853257</v>
      </c>
      <c r="X2" s="8">
        <f t="shared" si="0"/>
        <v>12888.182835770944</v>
      </c>
      <c r="Y2" s="8">
        <f t="shared" si="0"/>
        <v>11510.286981977359</v>
      </c>
      <c r="Z2" s="8">
        <f t="shared" si="0"/>
        <v>11323.890104781722</v>
      </c>
      <c r="AA2" s="8">
        <f t="shared" si="0"/>
        <v>11948.110019209371</v>
      </c>
      <c r="AB2" s="8">
        <f>SUM(AB3:AB6)</f>
        <v>12662.802064891375</v>
      </c>
      <c r="AC2" s="8">
        <f>SUM(AC3:AC6)</f>
        <v>11898.659206031596</v>
      </c>
      <c r="AD2" s="8">
        <f t="shared" ref="AD2:AE2" si="1">SUM(AD3:AD6)</f>
        <v>10632.475663147303</v>
      </c>
      <c r="AE2" s="8">
        <f t="shared" si="1"/>
        <v>9445.1882273075007</v>
      </c>
      <c r="AF2" s="9">
        <f t="shared" ref="AF2:AF18" si="2">AE2/$AE$38</f>
        <v>0.15768978774905568</v>
      </c>
      <c r="AG2" s="9">
        <f>(AE2-B2)/B2</f>
        <v>-0.16617528846500107</v>
      </c>
      <c r="AI2" s="10">
        <f t="shared" ref="AI2:AI18" si="3">(AE2-AD2)/AD2</f>
        <v>-0.11166613246574364</v>
      </c>
      <c r="AJ2" s="11">
        <f t="shared" ref="AJ2:AJ18" si="4">AE2-AD2</f>
        <v>-1187.2874358398021</v>
      </c>
      <c r="AL2" s="11">
        <f t="shared" ref="AL2:AL36" si="5">AJ2/1000</f>
        <v>-1.1872874358398022</v>
      </c>
    </row>
    <row r="3" spans="1:42" outlineLevel="1" x14ac:dyDescent="0.25">
      <c r="A3" s="12" t="s">
        <v>6</v>
      </c>
      <c r="B3" s="13">
        <v>10953.919869683112</v>
      </c>
      <c r="C3" s="13">
        <v>11440.957619988107</v>
      </c>
      <c r="D3" s="13">
        <v>12108.543399367891</v>
      </c>
      <c r="E3" s="13">
        <v>12126.246549362788</v>
      </c>
      <c r="F3" s="13">
        <v>12448.543664406883</v>
      </c>
      <c r="G3" s="13">
        <v>13132.912896120479</v>
      </c>
      <c r="H3" s="13">
        <v>13851.997148121833</v>
      </c>
      <c r="I3" s="13">
        <v>14490.618968714625</v>
      </c>
      <c r="J3" s="13">
        <v>14813.762420797844</v>
      </c>
      <c r="K3" s="13">
        <v>15498.257583697967</v>
      </c>
      <c r="L3" s="13">
        <v>15754.35326580209</v>
      </c>
      <c r="M3" s="13">
        <v>16893.896631009309</v>
      </c>
      <c r="N3" s="13">
        <v>15934.480447026663</v>
      </c>
      <c r="O3" s="13">
        <v>15222.09160194351</v>
      </c>
      <c r="P3" s="13">
        <v>14836.215338976092</v>
      </c>
      <c r="Q3" s="13">
        <v>15244.751010413473</v>
      </c>
      <c r="R3" s="13">
        <v>14527.038626731588</v>
      </c>
      <c r="S3" s="13">
        <v>14055.758786835397</v>
      </c>
      <c r="T3" s="13">
        <v>14155.130403839303</v>
      </c>
      <c r="U3" s="13">
        <v>12610.625284719028</v>
      </c>
      <c r="V3" s="13">
        <v>12895.102957698073</v>
      </c>
      <c r="W3" s="13">
        <v>11557.096395192701</v>
      </c>
      <c r="X3" s="13">
        <v>12350.197945274353</v>
      </c>
      <c r="Y3" s="13">
        <v>10977.54258503197</v>
      </c>
      <c r="Z3" s="13">
        <v>10837.729028771228</v>
      </c>
      <c r="AA3" s="13">
        <v>11400.97428640042</v>
      </c>
      <c r="AB3" s="13">
        <v>12149.481906193289</v>
      </c>
      <c r="AC3" s="13">
        <v>11379.09405213669</v>
      </c>
      <c r="AD3" s="13">
        <v>10110.545502787687</v>
      </c>
      <c r="AE3" s="13">
        <v>8984.9369845567871</v>
      </c>
      <c r="AF3" s="14">
        <f t="shared" si="2"/>
        <v>0.15000577775010532</v>
      </c>
      <c r="AG3" s="14">
        <f>(AE3-B3)/B3</f>
        <v>-0.1797514413608072</v>
      </c>
      <c r="AH3" s="15"/>
      <c r="AI3" s="16">
        <f t="shared" si="3"/>
        <v>-0.11133014711427254</v>
      </c>
      <c r="AJ3" s="17">
        <f t="shared" si="4"/>
        <v>-1125.6085182308998</v>
      </c>
      <c r="AL3" s="17">
        <f t="shared" si="5"/>
        <v>-1.1256085182308997</v>
      </c>
      <c r="AN3" s="18"/>
      <c r="AO3" s="18"/>
      <c r="AP3" s="18"/>
    </row>
    <row r="4" spans="1:42" outlineLevel="1" x14ac:dyDescent="0.25">
      <c r="A4" s="12" t="s">
        <v>7</v>
      </c>
      <c r="B4" s="13">
        <v>168.67007475966938</v>
      </c>
      <c r="C4" s="13">
        <v>166.7086346603628</v>
      </c>
      <c r="D4" s="13">
        <v>171.81510003498963</v>
      </c>
      <c r="E4" s="13">
        <v>172.65167482911988</v>
      </c>
      <c r="F4" s="13">
        <v>178.26827632214111</v>
      </c>
      <c r="G4" s="13">
        <v>181.27469310609743</v>
      </c>
      <c r="H4" s="13">
        <v>179.40716809897683</v>
      </c>
      <c r="I4" s="13">
        <v>218.74674770939885</v>
      </c>
      <c r="J4" s="13">
        <v>247.81659474314813</v>
      </c>
      <c r="K4" s="13">
        <v>223.85552667956068</v>
      </c>
      <c r="L4" s="13">
        <v>274.79746671454512</v>
      </c>
      <c r="M4" s="13">
        <v>321.48320368155123</v>
      </c>
      <c r="N4" s="13">
        <v>339.74552462903137</v>
      </c>
      <c r="O4" s="13">
        <v>337.5763219870114</v>
      </c>
      <c r="P4" s="13">
        <v>336.65395268567238</v>
      </c>
      <c r="Q4" s="13">
        <v>411.8653994268235</v>
      </c>
      <c r="R4" s="13">
        <v>377.14348359621266</v>
      </c>
      <c r="S4" s="13">
        <v>360.79726024210686</v>
      </c>
      <c r="T4" s="13">
        <v>367.47977817534064</v>
      </c>
      <c r="U4" s="13">
        <v>315.3907495271298</v>
      </c>
      <c r="V4" s="13">
        <v>310.47454786791877</v>
      </c>
      <c r="W4" s="13">
        <v>285.49057113333788</v>
      </c>
      <c r="X4" s="13">
        <v>313.64292513346294</v>
      </c>
      <c r="Y4" s="13">
        <v>294.56254106953065</v>
      </c>
      <c r="Z4" s="13">
        <v>279.47662558764301</v>
      </c>
      <c r="AA4" s="13">
        <v>358.72704903232011</v>
      </c>
      <c r="AB4" s="13">
        <v>313.57152456737884</v>
      </c>
      <c r="AC4" s="13">
        <v>311.19048192085194</v>
      </c>
      <c r="AD4" s="13">
        <v>322.19314711962551</v>
      </c>
      <c r="AE4" s="13">
        <v>275.09400637824217</v>
      </c>
      <c r="AF4" s="14">
        <f t="shared" si="2"/>
        <v>4.5927634720296503E-3</v>
      </c>
      <c r="AG4" s="14">
        <f t="shared" ref="AG4:AG6" si="6">(AE4-B4)/B4</f>
        <v>0.63095917737756158</v>
      </c>
      <c r="AH4" s="19"/>
      <c r="AI4" s="16">
        <f t="shared" si="3"/>
        <v>-0.14618293766470497</v>
      </c>
      <c r="AJ4" s="17">
        <f t="shared" si="4"/>
        <v>-47.099140741383337</v>
      </c>
      <c r="AL4" s="17">
        <f t="shared" si="5"/>
        <v>-4.7099140741383334E-2</v>
      </c>
    </row>
    <row r="5" spans="1:42" outlineLevel="1" x14ac:dyDescent="0.25">
      <c r="A5" s="12" t="s">
        <v>8</v>
      </c>
      <c r="B5" s="13">
        <v>100.53678355437907</v>
      </c>
      <c r="C5" s="13">
        <v>76.54991489954142</v>
      </c>
      <c r="D5" s="13">
        <v>65.273087005793954</v>
      </c>
      <c r="E5" s="13">
        <v>62.605311784631738</v>
      </c>
      <c r="F5" s="13">
        <v>72.152664440590968</v>
      </c>
      <c r="G5" s="13">
        <v>69.441462401639171</v>
      </c>
      <c r="H5" s="13">
        <v>72.218389713792263</v>
      </c>
      <c r="I5" s="13">
        <v>51.648672818497268</v>
      </c>
      <c r="J5" s="13">
        <v>79.956189002831252</v>
      </c>
      <c r="K5" s="13">
        <v>77.939136899148238</v>
      </c>
      <c r="L5" s="13">
        <v>87.150476539279381</v>
      </c>
      <c r="M5" s="13">
        <v>118.84269779976697</v>
      </c>
      <c r="N5" s="13">
        <v>145.60131936255476</v>
      </c>
      <c r="O5" s="13">
        <v>166.03053044546459</v>
      </c>
      <c r="P5" s="13">
        <v>162.23941951242472</v>
      </c>
      <c r="Q5" s="13">
        <v>171.89367022298498</v>
      </c>
      <c r="R5" s="13">
        <v>172.44163464640769</v>
      </c>
      <c r="S5" s="13">
        <v>166.44662571284456</v>
      </c>
      <c r="T5" s="13">
        <v>187.87265842067103</v>
      </c>
      <c r="U5" s="13">
        <v>193.09291837353277</v>
      </c>
      <c r="V5" s="13">
        <v>174.66014365726875</v>
      </c>
      <c r="W5" s="13">
        <v>137.45593442979524</v>
      </c>
      <c r="X5" s="13">
        <v>146.2858520629828</v>
      </c>
      <c r="Y5" s="13">
        <v>162.00654812888271</v>
      </c>
      <c r="Z5" s="13">
        <v>134.84267332651226</v>
      </c>
      <c r="AA5" s="13">
        <v>115.75474134015853</v>
      </c>
      <c r="AB5" s="13">
        <v>126.26142546254542</v>
      </c>
      <c r="AC5" s="13">
        <v>129.40928035100248</v>
      </c>
      <c r="AD5" s="13">
        <v>119.33019682053705</v>
      </c>
      <c r="AE5" s="13">
        <v>107.93290734126791</v>
      </c>
      <c r="AF5" s="14">
        <f t="shared" si="2"/>
        <v>1.8019669741017777E-3</v>
      </c>
      <c r="AG5" s="14">
        <f t="shared" si="6"/>
        <v>7.3566345822953114E-2</v>
      </c>
      <c r="AH5" s="19"/>
      <c r="AI5" s="16">
        <f t="shared" si="3"/>
        <v>-9.551052275904437E-2</v>
      </c>
      <c r="AJ5" s="17">
        <f t="shared" si="4"/>
        <v>-11.397289479269148</v>
      </c>
      <c r="AL5" s="17">
        <f t="shared" si="5"/>
        <v>-1.1397289479269148E-2</v>
      </c>
    </row>
    <row r="6" spans="1:42" ht="13.5" customHeight="1" outlineLevel="1" x14ac:dyDescent="0.25">
      <c r="A6" s="12" t="s">
        <v>9</v>
      </c>
      <c r="B6" s="13">
        <v>104.41981343326695</v>
      </c>
      <c r="C6" s="13">
        <v>95.006884433624876</v>
      </c>
      <c r="D6" s="13">
        <v>90.290977471351027</v>
      </c>
      <c r="E6" s="13">
        <v>93.865890671125982</v>
      </c>
      <c r="F6" s="13">
        <v>92.505662742992058</v>
      </c>
      <c r="G6" s="13">
        <v>92.868478789822092</v>
      </c>
      <c r="H6" s="13">
        <v>92.968819085645578</v>
      </c>
      <c r="I6" s="13">
        <v>90.731213854022926</v>
      </c>
      <c r="J6" s="13">
        <v>77.354766391054227</v>
      </c>
      <c r="K6" s="13">
        <v>116.58380319347341</v>
      </c>
      <c r="L6" s="13">
        <v>80.692133183159257</v>
      </c>
      <c r="M6" s="13">
        <v>149.99336290986921</v>
      </c>
      <c r="N6" s="13">
        <v>71.49291057215811</v>
      </c>
      <c r="O6" s="13">
        <v>739.01704985798699</v>
      </c>
      <c r="P6" s="13">
        <v>79.659676530152083</v>
      </c>
      <c r="Q6" s="13">
        <v>70.931118902668288</v>
      </c>
      <c r="R6" s="13">
        <v>82.412773075771781</v>
      </c>
      <c r="S6" s="13">
        <v>90.62197097840172</v>
      </c>
      <c r="T6" s="13">
        <v>85.075653602419919</v>
      </c>
      <c r="U6" s="13">
        <v>80.458753083977854</v>
      </c>
      <c r="V6" s="13">
        <v>86.963563417768498</v>
      </c>
      <c r="W6" s="13">
        <v>79.598568097422771</v>
      </c>
      <c r="X6" s="13">
        <v>78.056113300144077</v>
      </c>
      <c r="Y6" s="13">
        <v>76.175307746976785</v>
      </c>
      <c r="Z6" s="13">
        <v>71.841777096337879</v>
      </c>
      <c r="AA6" s="13">
        <v>72.653942436471752</v>
      </c>
      <c r="AB6" s="13">
        <v>73.487208668161855</v>
      </c>
      <c r="AC6" s="13">
        <v>78.965391623051744</v>
      </c>
      <c r="AD6" s="13">
        <v>80.40681641945261</v>
      </c>
      <c r="AE6" s="13">
        <v>77.224329031203325</v>
      </c>
      <c r="AF6" s="14">
        <f t="shared" si="2"/>
        <v>1.2892795528189358E-3</v>
      </c>
      <c r="AG6" s="14">
        <f t="shared" si="6"/>
        <v>-0.26044371760388013</v>
      </c>
      <c r="AI6" s="16">
        <f t="shared" si="3"/>
        <v>-3.957982084065393E-2</v>
      </c>
      <c r="AJ6" s="17">
        <f t="shared" si="4"/>
        <v>-3.1824873882492852</v>
      </c>
      <c r="AL6" s="17">
        <f t="shared" si="5"/>
        <v>-3.1824873882492851E-3</v>
      </c>
    </row>
    <row r="7" spans="1:42" x14ac:dyDescent="0.25">
      <c r="A7" s="20" t="s">
        <v>10</v>
      </c>
      <c r="B7" s="8">
        <v>7521.2919552762651</v>
      </c>
      <c r="C7" s="8">
        <v>7620.7867391935361</v>
      </c>
      <c r="D7" s="8">
        <v>6826.0172325714802</v>
      </c>
      <c r="E7" s="8">
        <v>6816.5071274859538</v>
      </c>
      <c r="F7" s="8">
        <v>6740.6988117823857</v>
      </c>
      <c r="G7" s="8">
        <v>6565.0877233158617</v>
      </c>
      <c r="H7" s="8">
        <v>6895.2198896605723</v>
      </c>
      <c r="I7" s="8">
        <v>6644.8746103067469</v>
      </c>
      <c r="J7" s="8">
        <v>7208.0123460938512</v>
      </c>
      <c r="K7" s="8">
        <v>6954.7922574213198</v>
      </c>
      <c r="L7" s="8">
        <v>7046.6987174867645</v>
      </c>
      <c r="M7" s="8">
        <v>7391.0708340313849</v>
      </c>
      <c r="N7" s="8">
        <v>7396.4145961977374</v>
      </c>
      <c r="O7" s="8">
        <v>7621.6788690515341</v>
      </c>
      <c r="P7" s="8">
        <v>7768.6281498407616</v>
      </c>
      <c r="Q7" s="8">
        <v>8202.6164893806417</v>
      </c>
      <c r="R7" s="8">
        <v>8063.6118540746611</v>
      </c>
      <c r="S7" s="8">
        <v>7888.7880074560344</v>
      </c>
      <c r="T7" s="8">
        <v>8662.4196264400016</v>
      </c>
      <c r="U7" s="8">
        <v>8513.4863016409181</v>
      </c>
      <c r="V7" s="8">
        <v>8771.9798344866431</v>
      </c>
      <c r="W7" s="8">
        <v>7590.0434668327671</v>
      </c>
      <c r="X7" s="8">
        <v>7102.2385911317524</v>
      </c>
      <c r="Y7" s="8">
        <v>6969.0134273783988</v>
      </c>
      <c r="Z7" s="8">
        <v>6143.9004252382647</v>
      </c>
      <c r="AA7" s="8">
        <v>6480.5009162220904</v>
      </c>
      <c r="AB7" s="8">
        <v>6489.7433165847006</v>
      </c>
      <c r="AC7" s="8">
        <v>6428.904606592364</v>
      </c>
      <c r="AD7" s="8">
        <v>7042.8914930751725</v>
      </c>
      <c r="AE7" s="8">
        <v>6527.1800850635054</v>
      </c>
      <c r="AF7" s="9">
        <f t="shared" si="2"/>
        <v>0.10897290953268136</v>
      </c>
      <c r="AG7" s="9">
        <f>(AE7-B7)/B7</f>
        <v>-0.13217301975831158</v>
      </c>
      <c r="AI7" s="10">
        <f t="shared" si="3"/>
        <v>-7.3224386392823651E-2</v>
      </c>
      <c r="AJ7" s="11">
        <f t="shared" si="4"/>
        <v>-515.71140801166712</v>
      </c>
      <c r="AL7" s="11">
        <f>AJ7/1000</f>
        <v>-0.51571140801166715</v>
      </c>
    </row>
    <row r="8" spans="1:42" x14ac:dyDescent="0.25">
      <c r="A8" s="20" t="s">
        <v>11</v>
      </c>
      <c r="B8" s="8">
        <v>4097.8246571951704</v>
      </c>
      <c r="C8" s="8">
        <v>4185.9692200247264</v>
      </c>
      <c r="D8" s="8">
        <v>3862.6796578089329</v>
      </c>
      <c r="E8" s="8">
        <v>4071.5974661162409</v>
      </c>
      <c r="F8" s="8">
        <v>4312.1678188262094</v>
      </c>
      <c r="G8" s="8">
        <v>4331.2989769779233</v>
      </c>
      <c r="H8" s="8">
        <v>4198.3870987386135</v>
      </c>
      <c r="I8" s="8">
        <v>4541.470551301386</v>
      </c>
      <c r="J8" s="8">
        <v>4524.3581528333161</v>
      </c>
      <c r="K8" s="8">
        <v>4694.5944778590701</v>
      </c>
      <c r="L8" s="8">
        <v>5479.7901103896793</v>
      </c>
      <c r="M8" s="8">
        <v>5444.7030775496469</v>
      </c>
      <c r="N8" s="8">
        <v>5107.6582749093459</v>
      </c>
      <c r="O8" s="8">
        <v>5221.7570730151665</v>
      </c>
      <c r="P8" s="8">
        <v>5292.514251575567</v>
      </c>
      <c r="Q8" s="8">
        <v>5471.8142700518583</v>
      </c>
      <c r="R8" s="8">
        <v>5260.8635420924411</v>
      </c>
      <c r="S8" s="8">
        <v>5348.6656747575917</v>
      </c>
      <c r="T8" s="8">
        <v>5158.2581586382084</v>
      </c>
      <c r="U8" s="8">
        <v>4135.3775859970528</v>
      </c>
      <c r="V8" s="8">
        <v>4164.4953133158988</v>
      </c>
      <c r="W8" s="8">
        <v>3689.8780468680611</v>
      </c>
      <c r="X8" s="8">
        <v>3757.1285209171765</v>
      </c>
      <c r="Y8" s="8">
        <v>3920.6308441800334</v>
      </c>
      <c r="Z8" s="8">
        <v>4179.1255884352395</v>
      </c>
      <c r="AA8" s="8">
        <v>4261.1194586546135</v>
      </c>
      <c r="AB8" s="8">
        <v>4352.2552640191907</v>
      </c>
      <c r="AC8" s="8">
        <v>4461.7819475526903</v>
      </c>
      <c r="AD8" s="8">
        <v>4684.9169594239993</v>
      </c>
      <c r="AE8" s="8">
        <v>4589.2031287031677</v>
      </c>
      <c r="AF8" s="9">
        <f t="shared" si="2"/>
        <v>7.6617897905968832E-2</v>
      </c>
      <c r="AG8" s="9">
        <f t="shared" ref="AG8:AG11" si="7">(AE8-B8)/B8</f>
        <v>0.11991202958018467</v>
      </c>
      <c r="AI8" s="10">
        <f t="shared" si="3"/>
        <v>-2.04302085927686E-2</v>
      </c>
      <c r="AJ8" s="11">
        <f t="shared" si="4"/>
        <v>-95.713830720831538</v>
      </c>
      <c r="AL8" s="11">
        <f t="shared" si="5"/>
        <v>-9.5713830720831533E-2</v>
      </c>
    </row>
    <row r="9" spans="1:42" x14ac:dyDescent="0.25">
      <c r="A9" s="20" t="s">
        <v>12</v>
      </c>
      <c r="B9" s="8">
        <v>994.8549301916496</v>
      </c>
      <c r="C9" s="8">
        <v>1012.640015466841</v>
      </c>
      <c r="D9" s="8">
        <v>1006.6566560716333</v>
      </c>
      <c r="E9" s="8">
        <v>994.4611570081745</v>
      </c>
      <c r="F9" s="8">
        <v>1084.1844266268645</v>
      </c>
      <c r="G9" s="8">
        <v>1063.3838517713314</v>
      </c>
      <c r="H9" s="8">
        <v>962.18239594407828</v>
      </c>
      <c r="I9" s="8">
        <v>970.41648778308092</v>
      </c>
      <c r="J9" s="8">
        <v>958.96212860051037</v>
      </c>
      <c r="K9" s="8">
        <v>993.98532074521017</v>
      </c>
      <c r="L9" s="8">
        <v>1020.1722962952116</v>
      </c>
      <c r="M9" s="8">
        <v>997.52133655666637</v>
      </c>
      <c r="N9" s="8">
        <v>951.29540722626609</v>
      </c>
      <c r="O9" s="8">
        <v>1036.6748780530409</v>
      </c>
      <c r="P9" s="8">
        <v>992.72719738920568</v>
      </c>
      <c r="Q9" s="8">
        <v>1010.2486976221174</v>
      </c>
      <c r="R9" s="8">
        <v>982.84567543256378</v>
      </c>
      <c r="S9" s="8">
        <v>962.72741714382175</v>
      </c>
      <c r="T9" s="8">
        <v>990.73184594555357</v>
      </c>
      <c r="U9" s="8">
        <v>752.99129439398985</v>
      </c>
      <c r="V9" s="8">
        <v>801.8783731990975</v>
      </c>
      <c r="W9" s="8">
        <v>833.68647804722082</v>
      </c>
      <c r="X9" s="8">
        <v>859.55479051027271</v>
      </c>
      <c r="Y9" s="8">
        <v>870.93060398210616</v>
      </c>
      <c r="Z9" s="8">
        <v>777.18239166187436</v>
      </c>
      <c r="AA9" s="8">
        <v>856.98160348764566</v>
      </c>
      <c r="AB9" s="8">
        <v>824.79240061977646</v>
      </c>
      <c r="AC9" s="8">
        <v>835.75677994010402</v>
      </c>
      <c r="AD9" s="8">
        <v>875.38347843344479</v>
      </c>
      <c r="AE9" s="8">
        <v>891.48306384084401</v>
      </c>
      <c r="AF9" s="9">
        <f t="shared" si="2"/>
        <v>1.4883533470779168E-2</v>
      </c>
      <c r="AG9" s="9">
        <f t="shared" si="7"/>
        <v>-0.10390647240486807</v>
      </c>
      <c r="AH9" s="19"/>
      <c r="AI9" s="10">
        <f t="shared" si="3"/>
        <v>1.8391465916412386E-2</v>
      </c>
      <c r="AJ9" s="11">
        <f t="shared" si="4"/>
        <v>16.099585407399218</v>
      </c>
      <c r="AL9" s="11">
        <f t="shared" si="5"/>
        <v>1.6099585407399218E-2</v>
      </c>
    </row>
    <row r="10" spans="1:42" x14ac:dyDescent="0.25">
      <c r="A10" s="20" t="s">
        <v>13</v>
      </c>
      <c r="B10" s="8">
        <v>1115.263094995961</v>
      </c>
      <c r="C10" s="8">
        <v>1094.937258712383</v>
      </c>
      <c r="D10" s="8">
        <v>1007.0326804910544</v>
      </c>
      <c r="E10" s="8">
        <v>986.53044727230031</v>
      </c>
      <c r="F10" s="8">
        <v>1002.4909091748458</v>
      </c>
      <c r="G10" s="8">
        <v>941.81792396579021</v>
      </c>
      <c r="H10" s="8">
        <v>907.75571381160751</v>
      </c>
      <c r="I10" s="8">
        <v>870.36270741962903</v>
      </c>
      <c r="J10" s="8">
        <v>828.42832361816977</v>
      </c>
      <c r="K10" s="8">
        <v>868.15772800774573</v>
      </c>
      <c r="L10" s="8">
        <v>922.77082103318673</v>
      </c>
      <c r="M10" s="8">
        <v>920.72079090517354</v>
      </c>
      <c r="N10" s="8">
        <v>890.96797981098894</v>
      </c>
      <c r="O10" s="8">
        <v>879.00675984518557</v>
      </c>
      <c r="P10" s="8">
        <v>854.25944400317258</v>
      </c>
      <c r="Q10" s="8">
        <v>886.25614241175379</v>
      </c>
      <c r="R10" s="8">
        <v>896.04342057249983</v>
      </c>
      <c r="S10" s="8">
        <v>890.48690386943179</v>
      </c>
      <c r="T10" s="8">
        <v>941.35485699537662</v>
      </c>
      <c r="U10" s="8">
        <v>842.92787089373269</v>
      </c>
      <c r="V10" s="8">
        <v>892.83199831251648</v>
      </c>
      <c r="W10" s="8">
        <v>776.61407114284543</v>
      </c>
      <c r="X10" s="8">
        <v>819.4496367143729</v>
      </c>
      <c r="Y10" s="8">
        <v>851.24162516140871</v>
      </c>
      <c r="Z10" s="8">
        <v>847.13058378612845</v>
      </c>
      <c r="AA10" s="8">
        <v>860.35070517860447</v>
      </c>
      <c r="AB10" s="8">
        <v>889.23984519714702</v>
      </c>
      <c r="AC10" s="8">
        <v>826.79396778849423</v>
      </c>
      <c r="AD10" s="8">
        <v>877.02238461133163</v>
      </c>
      <c r="AE10" s="8">
        <v>887.33734994774511</v>
      </c>
      <c r="AF10" s="9">
        <f t="shared" si="2"/>
        <v>1.4814319736956372E-2</v>
      </c>
      <c r="AG10" s="9">
        <f t="shared" si="7"/>
        <v>-0.20436948561365362</v>
      </c>
      <c r="AI10" s="10">
        <f t="shared" si="3"/>
        <v>1.1761347848589683E-2</v>
      </c>
      <c r="AJ10" s="11">
        <f t="shared" si="4"/>
        <v>10.314965336413479</v>
      </c>
      <c r="AL10" s="11">
        <f t="shared" si="5"/>
        <v>1.0314965336413479E-2</v>
      </c>
    </row>
    <row r="11" spans="1:42" x14ac:dyDescent="0.25">
      <c r="A11" s="20" t="s">
        <v>14</v>
      </c>
      <c r="B11" s="8">
        <f t="shared" ref="B11:AA11" si="8">SUM(B12:B16)</f>
        <v>5145.8086565669782</v>
      </c>
      <c r="C11" s="8">
        <f t="shared" si="8"/>
        <v>5325.0769727353618</v>
      </c>
      <c r="D11" s="8">
        <f t="shared" si="8"/>
        <v>5755.2664093308695</v>
      </c>
      <c r="E11" s="8">
        <f t="shared" si="8"/>
        <v>5732.1164866348136</v>
      </c>
      <c r="F11" s="8">
        <f t="shared" si="8"/>
        <v>5984.6061135172658</v>
      </c>
      <c r="G11" s="8">
        <f t="shared" si="8"/>
        <v>6279.5740533962489</v>
      </c>
      <c r="H11" s="8">
        <f t="shared" si="8"/>
        <v>7331.7436158762612</v>
      </c>
      <c r="I11" s="8">
        <f t="shared" si="8"/>
        <v>7711.8779052720392</v>
      </c>
      <c r="J11" s="8">
        <f t="shared" si="8"/>
        <v>9060.1044640034561</v>
      </c>
      <c r="K11" s="8">
        <f t="shared" si="8"/>
        <v>9754.3180164763708</v>
      </c>
      <c r="L11" s="8">
        <f t="shared" si="8"/>
        <v>10796.035422816874</v>
      </c>
      <c r="M11" s="8">
        <f t="shared" si="8"/>
        <v>11319.619958581305</v>
      </c>
      <c r="N11" s="8">
        <f t="shared" si="8"/>
        <v>11513.812176224772</v>
      </c>
      <c r="O11" s="8">
        <f t="shared" si="8"/>
        <v>11715.114219001098</v>
      </c>
      <c r="P11" s="8">
        <f t="shared" si="8"/>
        <v>12434.27652642562</v>
      </c>
      <c r="Q11" s="8">
        <f t="shared" si="8"/>
        <v>13143.026118599586</v>
      </c>
      <c r="R11" s="8">
        <f t="shared" si="8"/>
        <v>13821.712161737938</v>
      </c>
      <c r="S11" s="8">
        <f t="shared" si="8"/>
        <v>14407.749121167995</v>
      </c>
      <c r="T11" s="8">
        <f t="shared" si="8"/>
        <v>13678.834810831084</v>
      </c>
      <c r="U11" s="8">
        <f t="shared" si="8"/>
        <v>12459.047836737413</v>
      </c>
      <c r="V11" s="8">
        <f t="shared" si="8"/>
        <v>11543.53250176998</v>
      </c>
      <c r="W11" s="8">
        <f t="shared" si="8"/>
        <v>11232.897789749286</v>
      </c>
      <c r="X11" s="8">
        <f t="shared" si="8"/>
        <v>10844.950313978419</v>
      </c>
      <c r="Y11" s="8">
        <f t="shared" si="8"/>
        <v>11077.871340807491</v>
      </c>
      <c r="Z11" s="8">
        <f t="shared" si="8"/>
        <v>11361.229516235888</v>
      </c>
      <c r="AA11" s="8">
        <f t="shared" si="8"/>
        <v>11827.272165459115</v>
      </c>
      <c r="AB11" s="8">
        <f>SUM(AB12:AB16)</f>
        <v>12308.281449293694</v>
      </c>
      <c r="AC11" s="8">
        <f>SUM(AC12:AC16)</f>
        <v>12026.685517401969</v>
      </c>
      <c r="AD11" s="8">
        <f t="shared" ref="AD11:AE11" si="9">SUM(AD12:AD16)</f>
        <v>12225.068189744117</v>
      </c>
      <c r="AE11" s="8">
        <f t="shared" si="9"/>
        <v>12186.559537354849</v>
      </c>
      <c r="AF11" s="9">
        <f t="shared" si="2"/>
        <v>0.2034576697244419</v>
      </c>
      <c r="AG11" s="9">
        <f t="shared" si="7"/>
        <v>1.3682496475656174</v>
      </c>
      <c r="AI11" s="10">
        <f t="shared" si="3"/>
        <v>-3.1499744452610562E-3</v>
      </c>
      <c r="AJ11" s="11">
        <f t="shared" si="4"/>
        <v>-38.508652389267809</v>
      </c>
      <c r="AL11" s="11">
        <f t="shared" si="5"/>
        <v>-3.850865238926781E-2</v>
      </c>
    </row>
    <row r="12" spans="1:42" outlineLevel="1" x14ac:dyDescent="0.25">
      <c r="A12" s="12" t="s">
        <v>15</v>
      </c>
      <c r="B12" s="13">
        <v>48.400106486222576</v>
      </c>
      <c r="C12" s="13">
        <v>43.890462728732835</v>
      </c>
      <c r="D12" s="13">
        <v>43.505353402501697</v>
      </c>
      <c r="E12" s="13">
        <v>37.422091319771468</v>
      </c>
      <c r="F12" s="13">
        <v>38.894043702560808</v>
      </c>
      <c r="G12" s="13">
        <v>45.734268208919957</v>
      </c>
      <c r="H12" s="13">
        <v>48.936446679882778</v>
      </c>
      <c r="I12" s="13">
        <v>51.411187016316838</v>
      </c>
      <c r="J12" s="13">
        <v>56.835196392367649</v>
      </c>
      <c r="K12" s="13">
        <v>64.36525303110119</v>
      </c>
      <c r="L12" s="13">
        <v>69.643484311968763</v>
      </c>
      <c r="M12" s="13">
        <v>69.19228723427733</v>
      </c>
      <c r="N12" s="13">
        <v>68.575781212525385</v>
      </c>
      <c r="O12" s="13">
        <v>71.175231401416426</v>
      </c>
      <c r="P12" s="13">
        <v>67.929569362526678</v>
      </c>
      <c r="Q12" s="13">
        <v>80.207235907855747</v>
      </c>
      <c r="R12" s="13">
        <v>92.038297872635994</v>
      </c>
      <c r="S12" s="13">
        <v>85.020551063372494</v>
      </c>
      <c r="T12" s="13">
        <v>80.52753322756412</v>
      </c>
      <c r="U12" s="13">
        <v>65.618694926951818</v>
      </c>
      <c r="V12" s="13">
        <v>49.510807676865383</v>
      </c>
      <c r="W12" s="13">
        <v>24.652442584170675</v>
      </c>
      <c r="X12" s="13">
        <v>14.990550534278892</v>
      </c>
      <c r="Y12" s="13">
        <v>15.371013158611117</v>
      </c>
      <c r="Z12" s="13">
        <v>14.690987612673478</v>
      </c>
      <c r="AA12" s="13">
        <v>15.550589478914977</v>
      </c>
      <c r="AB12" s="13">
        <v>16.783691344646389</v>
      </c>
      <c r="AC12" s="13">
        <v>17.452139183375419</v>
      </c>
      <c r="AD12" s="13">
        <v>16.775562003176915</v>
      </c>
      <c r="AE12" s="13">
        <v>17.639469401659657</v>
      </c>
      <c r="AF12" s="14">
        <f t="shared" si="2"/>
        <v>2.9449536833069573E-4</v>
      </c>
      <c r="AG12" s="14">
        <f>(AE12-B12)/B12</f>
        <v>-0.63554895469742712</v>
      </c>
      <c r="AI12" s="16">
        <f t="shared" si="3"/>
        <v>5.1497970578817956E-2</v>
      </c>
      <c r="AJ12" s="17">
        <f t="shared" si="4"/>
        <v>0.86390739848274123</v>
      </c>
      <c r="AL12" s="17">
        <f t="shared" si="5"/>
        <v>8.6390739848274118E-4</v>
      </c>
    </row>
    <row r="13" spans="1:42" outlineLevel="1" x14ac:dyDescent="0.25">
      <c r="A13" s="12" t="s">
        <v>16</v>
      </c>
      <c r="B13" s="13">
        <v>4789.3801468327483</v>
      </c>
      <c r="C13" s="13">
        <v>4979.6851958572797</v>
      </c>
      <c r="D13" s="13">
        <v>5415.5621643489794</v>
      </c>
      <c r="E13" s="13">
        <v>5408.1833225608607</v>
      </c>
      <c r="F13" s="13">
        <v>5662.1156954065727</v>
      </c>
      <c r="G13" s="13">
        <v>5892.0318708766408</v>
      </c>
      <c r="H13" s="13">
        <v>6896.8232596346779</v>
      </c>
      <c r="I13" s="13">
        <v>7305.8638770475181</v>
      </c>
      <c r="J13" s="13">
        <v>8670.308743926209</v>
      </c>
      <c r="K13" s="13">
        <v>9322.4255789985709</v>
      </c>
      <c r="L13" s="13">
        <v>10374.07213310587</v>
      </c>
      <c r="M13" s="13">
        <v>10840.626395982112</v>
      </c>
      <c r="N13" s="13">
        <v>11044.282781727159</v>
      </c>
      <c r="O13" s="13">
        <v>11213.923077304466</v>
      </c>
      <c r="P13" s="13">
        <v>11865.632385735007</v>
      </c>
      <c r="Q13" s="13">
        <v>12562.049268027424</v>
      </c>
      <c r="R13" s="13">
        <v>13191.228912082443</v>
      </c>
      <c r="S13" s="13">
        <v>13847.84021227087</v>
      </c>
      <c r="T13" s="13">
        <v>13093.114861681317</v>
      </c>
      <c r="U13" s="13">
        <v>11907.909770948079</v>
      </c>
      <c r="V13" s="13">
        <v>10996.339151328144</v>
      </c>
      <c r="W13" s="13">
        <v>10747.577370440318</v>
      </c>
      <c r="X13" s="13">
        <v>10375.775174521501</v>
      </c>
      <c r="Y13" s="13">
        <v>10606.463877238288</v>
      </c>
      <c r="Z13" s="13">
        <v>10855.509381241591</v>
      </c>
      <c r="AA13" s="13">
        <v>11329.966150298811</v>
      </c>
      <c r="AB13" s="13">
        <v>11764.490858676998</v>
      </c>
      <c r="AC13" s="13">
        <v>11517.80303515993</v>
      </c>
      <c r="AD13" s="13">
        <v>11677.497376243251</v>
      </c>
      <c r="AE13" s="13">
        <v>11611.257472379173</v>
      </c>
      <c r="AF13" s="14">
        <f t="shared" si="2"/>
        <v>0.19385285737614752</v>
      </c>
      <c r="AG13" s="14">
        <f t="shared" ref="AG13:AG16" si="10">(AE13-B13)/B13</f>
        <v>1.4243758307758847</v>
      </c>
      <c r="AI13" s="16">
        <f t="shared" si="3"/>
        <v>-5.6724400554211719E-3</v>
      </c>
      <c r="AJ13" s="17">
        <f t="shared" si="4"/>
        <v>-66.23990386407786</v>
      </c>
      <c r="AL13" s="17">
        <f t="shared" si="5"/>
        <v>-6.6239903864077854E-2</v>
      </c>
    </row>
    <row r="14" spans="1:42" outlineLevel="1" x14ac:dyDescent="0.25">
      <c r="A14" s="12" t="s">
        <v>17</v>
      </c>
      <c r="B14" s="13">
        <v>148.86637452036004</v>
      </c>
      <c r="C14" s="13">
        <v>144.57874852610999</v>
      </c>
      <c r="D14" s="13">
        <v>129.65781006611999</v>
      </c>
      <c r="E14" s="13">
        <v>142.34918300909999</v>
      </c>
      <c r="F14" s="13">
        <v>134.11694110014</v>
      </c>
      <c r="G14" s="13">
        <v>124.51265887301999</v>
      </c>
      <c r="H14" s="13">
        <v>145.09326364542</v>
      </c>
      <c r="I14" s="13">
        <v>139.94811245232</v>
      </c>
      <c r="J14" s="13">
        <v>144.06423340680001</v>
      </c>
      <c r="K14" s="13">
        <v>138.57607213415997</v>
      </c>
      <c r="L14" s="13">
        <v>137.64994491940203</v>
      </c>
      <c r="M14" s="13">
        <v>150.23841483851999</v>
      </c>
      <c r="N14" s="13">
        <v>131.37286046381999</v>
      </c>
      <c r="O14" s="13">
        <v>145.09326364542</v>
      </c>
      <c r="P14" s="13">
        <v>152.98249547483999</v>
      </c>
      <c r="Q14" s="13">
        <v>136.58069370191211</v>
      </c>
      <c r="R14" s="13">
        <v>136.58069370191211</v>
      </c>
      <c r="S14" s="13">
        <v>147.70526624826999</v>
      </c>
      <c r="T14" s="13">
        <v>156.53706619388771</v>
      </c>
      <c r="U14" s="13">
        <v>137.35688328510679</v>
      </c>
      <c r="V14" s="13">
        <v>136.30730117794968</v>
      </c>
      <c r="W14" s="13">
        <v>136.52350642814636</v>
      </c>
      <c r="X14" s="13">
        <v>131.92994006401719</v>
      </c>
      <c r="Y14" s="13">
        <v>131.38444200807905</v>
      </c>
      <c r="Z14" s="13">
        <v>120.52732143027721</v>
      </c>
      <c r="AA14" s="13">
        <v>122.83311312101043</v>
      </c>
      <c r="AB14" s="13">
        <v>125.09843312030688</v>
      </c>
      <c r="AC14" s="13">
        <v>129.13778925403994</v>
      </c>
      <c r="AD14" s="13">
        <v>130.49208530066824</v>
      </c>
      <c r="AE14" s="13">
        <v>136.55275258530426</v>
      </c>
      <c r="AF14" s="14">
        <f t="shared" si="2"/>
        <v>2.2797824726743699E-3</v>
      </c>
      <c r="AG14" s="14">
        <f t="shared" si="10"/>
        <v>-8.271593887289623E-2</v>
      </c>
      <c r="AI14" s="16">
        <f t="shared" si="3"/>
        <v>4.6444711728466717E-2</v>
      </c>
      <c r="AJ14" s="17">
        <f t="shared" si="4"/>
        <v>6.0606672846360254</v>
      </c>
      <c r="AL14" s="17">
        <f t="shared" si="5"/>
        <v>6.0606672846360253E-3</v>
      </c>
    </row>
    <row r="15" spans="1:42" outlineLevel="1" x14ac:dyDescent="0.25">
      <c r="A15" s="12" t="s">
        <v>18</v>
      </c>
      <c r="B15" s="13">
        <v>85.769464065566396</v>
      </c>
      <c r="C15" s="13">
        <v>82.603750985809199</v>
      </c>
      <c r="D15" s="13">
        <v>92.143063212526812</v>
      </c>
      <c r="E15" s="13">
        <v>92.143063212526812</v>
      </c>
      <c r="F15" s="13">
        <v>104.8059155315556</v>
      </c>
      <c r="G15" s="13">
        <v>92.100890225080789</v>
      </c>
      <c r="H15" s="13">
        <v>104.97460748133962</v>
      </c>
      <c r="I15" s="13">
        <v>108.14032056109679</v>
      </c>
      <c r="J15" s="13">
        <v>117.7639787627064</v>
      </c>
      <c r="K15" s="13">
        <v>130.5533500440732</v>
      </c>
      <c r="L15" s="13">
        <v>152.65299152182217</v>
      </c>
      <c r="M15" s="13">
        <v>152.59264144127079</v>
      </c>
      <c r="N15" s="13">
        <v>162.02943059999097</v>
      </c>
      <c r="O15" s="13">
        <v>174.63193283846834</v>
      </c>
      <c r="P15" s="13">
        <v>227.11502081976138</v>
      </c>
      <c r="Q15" s="13">
        <v>211.19096114772944</v>
      </c>
      <c r="R15" s="13">
        <v>250.12938149372886</v>
      </c>
      <c r="S15" s="13">
        <v>197.52859629053373</v>
      </c>
      <c r="T15" s="13">
        <v>204.73483947416227</v>
      </c>
      <c r="U15" s="13">
        <v>199.52148308613846</v>
      </c>
      <c r="V15" s="13">
        <v>200.1179461732057</v>
      </c>
      <c r="W15" s="13">
        <v>173.7293136834902</v>
      </c>
      <c r="X15" s="13">
        <v>183.59719763026533</v>
      </c>
      <c r="Y15" s="13">
        <v>179.58536753529575</v>
      </c>
      <c r="Z15" s="13">
        <v>224.81245213777882</v>
      </c>
      <c r="AA15" s="13">
        <v>221.73465518067172</v>
      </c>
      <c r="AB15" s="13">
        <v>266.45871798797521</v>
      </c>
      <c r="AC15" s="13">
        <v>235.2825977256233</v>
      </c>
      <c r="AD15" s="13">
        <v>260.2336301322706</v>
      </c>
      <c r="AE15" s="13">
        <v>277.15973483482497</v>
      </c>
      <c r="AF15" s="14">
        <f t="shared" si="2"/>
        <v>4.6272513270121428E-3</v>
      </c>
      <c r="AG15" s="14">
        <f t="shared" si="10"/>
        <v>2.2314500021004027</v>
      </c>
      <c r="AI15" s="16">
        <f t="shared" si="3"/>
        <v>6.5041957467031564E-2</v>
      </c>
      <c r="AJ15" s="17">
        <f t="shared" si="4"/>
        <v>16.926104702554369</v>
      </c>
      <c r="AL15" s="17">
        <f t="shared" si="5"/>
        <v>1.692610470255437E-2</v>
      </c>
    </row>
    <row r="16" spans="1:42" outlineLevel="1" x14ac:dyDescent="0.25">
      <c r="A16" s="12" t="s">
        <v>19</v>
      </c>
      <c r="B16" s="13">
        <v>73.392564662080531</v>
      </c>
      <c r="C16" s="13">
        <v>74.31881463743035</v>
      </c>
      <c r="D16" s="13">
        <v>74.398018300741285</v>
      </c>
      <c r="E16" s="13">
        <v>52.018826532555124</v>
      </c>
      <c r="F16" s="13">
        <v>44.673517776435844</v>
      </c>
      <c r="G16" s="13">
        <v>125.19436521258731</v>
      </c>
      <c r="H16" s="13">
        <v>135.9160384349413</v>
      </c>
      <c r="I16" s="13">
        <v>106.5144081947878</v>
      </c>
      <c r="J16" s="13">
        <v>71.132311515373104</v>
      </c>
      <c r="K16" s="13">
        <v>98.39776226846665</v>
      </c>
      <c r="L16" s="13">
        <v>62.016868957811283</v>
      </c>
      <c r="M16" s="13">
        <v>106.97021908512424</v>
      </c>
      <c r="N16" s="13">
        <v>107.55132222127699</v>
      </c>
      <c r="O16" s="13">
        <v>110.29071381132847</v>
      </c>
      <c r="P16" s="13">
        <v>120.61705503348385</v>
      </c>
      <c r="Q16" s="13">
        <v>152.99795981466491</v>
      </c>
      <c r="R16" s="13">
        <v>151.73487658721885</v>
      </c>
      <c r="S16" s="13">
        <v>129.65449529494879</v>
      </c>
      <c r="T16" s="13">
        <v>143.92051025415407</v>
      </c>
      <c r="U16" s="13">
        <v>148.64100449113491</v>
      </c>
      <c r="V16" s="13">
        <v>161.25729541381537</v>
      </c>
      <c r="W16" s="13">
        <v>150.41515661316112</v>
      </c>
      <c r="X16" s="13">
        <v>138.65745122835756</v>
      </c>
      <c r="Y16" s="13">
        <v>145.06664086721847</v>
      </c>
      <c r="Z16" s="13">
        <v>145.68937381356668</v>
      </c>
      <c r="AA16" s="13">
        <v>137.18765737970654</v>
      </c>
      <c r="AB16" s="13">
        <v>135.44974816376859</v>
      </c>
      <c r="AC16" s="13">
        <v>127.00995607900069</v>
      </c>
      <c r="AD16" s="13">
        <v>140.06953606475147</v>
      </c>
      <c r="AE16" s="13">
        <v>143.95010815388682</v>
      </c>
      <c r="AF16" s="14">
        <f t="shared" si="2"/>
        <v>2.4032831802771664E-3</v>
      </c>
      <c r="AG16" s="14">
        <f t="shared" si="10"/>
        <v>0.96137182038361157</v>
      </c>
      <c r="AI16" s="16">
        <f t="shared" si="3"/>
        <v>2.7704611567653279E-2</v>
      </c>
      <c r="AJ16" s="17">
        <f t="shared" si="4"/>
        <v>3.8805720891353417</v>
      </c>
      <c r="AL16" s="17">
        <f t="shared" si="5"/>
        <v>3.8805720891353416E-3</v>
      </c>
    </row>
    <row r="17" spans="1:43" x14ac:dyDescent="0.25">
      <c r="A17" s="20" t="s">
        <v>20</v>
      </c>
      <c r="B17" s="8">
        <f t="shared" ref="B17:AA17" si="11">SUM(B18:B22)</f>
        <v>3274.5701902448959</v>
      </c>
      <c r="C17" s="8">
        <f t="shared" si="11"/>
        <v>2961.9136633713592</v>
      </c>
      <c r="D17" s="8">
        <f t="shared" si="11"/>
        <v>2873.5340583860234</v>
      </c>
      <c r="E17" s="8">
        <f t="shared" si="11"/>
        <v>2838.8560942071199</v>
      </c>
      <c r="F17" s="8">
        <f t="shared" si="11"/>
        <v>3077.3096737103683</v>
      </c>
      <c r="G17" s="8">
        <f t="shared" si="11"/>
        <v>2990.935075350942</v>
      </c>
      <c r="H17" s="8">
        <f t="shared" si="11"/>
        <v>3073.0885933630425</v>
      </c>
      <c r="I17" s="8">
        <f t="shared" si="11"/>
        <v>3402.701062066777</v>
      </c>
      <c r="J17" s="8">
        <f t="shared" si="11"/>
        <v>3292.659993381963</v>
      </c>
      <c r="K17" s="8">
        <f t="shared" si="11"/>
        <v>3242.2189641272548</v>
      </c>
      <c r="L17" s="8">
        <f t="shared" si="11"/>
        <v>3789.5008896930258</v>
      </c>
      <c r="M17" s="8">
        <f t="shared" si="11"/>
        <v>3821.7860490602447</v>
      </c>
      <c r="N17" s="8">
        <f t="shared" si="11"/>
        <v>3303.4710366702693</v>
      </c>
      <c r="O17" s="8">
        <f t="shared" si="11"/>
        <v>2496.6623685794016</v>
      </c>
      <c r="P17" s="8">
        <f t="shared" si="11"/>
        <v>2668.2458739727763</v>
      </c>
      <c r="Q17" s="8">
        <f t="shared" si="11"/>
        <v>2764.6982894482744</v>
      </c>
      <c r="R17" s="8">
        <f t="shared" si="11"/>
        <v>2710.9907017325586</v>
      </c>
      <c r="S17" s="8">
        <f t="shared" si="11"/>
        <v>2767.3554732712864</v>
      </c>
      <c r="T17" s="8">
        <f t="shared" si="11"/>
        <v>2472.2527838048982</v>
      </c>
      <c r="U17" s="8">
        <f t="shared" si="11"/>
        <v>1657.4464900173925</v>
      </c>
      <c r="V17" s="8">
        <f t="shared" si="11"/>
        <v>1463.9117224433915</v>
      </c>
      <c r="W17" s="8">
        <f t="shared" si="11"/>
        <v>1333.8041197047471</v>
      </c>
      <c r="X17" s="8">
        <f t="shared" si="11"/>
        <v>1560.2440579532233</v>
      </c>
      <c r="Y17" s="8">
        <f t="shared" si="11"/>
        <v>1478.4173798721908</v>
      </c>
      <c r="Z17" s="8">
        <f t="shared" si="11"/>
        <v>1822.9930060520539</v>
      </c>
      <c r="AA17" s="8">
        <f t="shared" si="11"/>
        <v>2007.2584396174789</v>
      </c>
      <c r="AB17" s="8">
        <f>SUM(AB18:AB22)</f>
        <v>2150.1028938422182</v>
      </c>
      <c r="AC17" s="8">
        <f>SUM(AC18:AC22)</f>
        <v>2238.1821873955132</v>
      </c>
      <c r="AD17" s="8">
        <f t="shared" ref="AD17:AE17" si="12">SUM(AD18:AD22)</f>
        <v>2295.1341389621753</v>
      </c>
      <c r="AE17" s="8">
        <f t="shared" si="12"/>
        <v>2259.7664031743752</v>
      </c>
      <c r="AF17" s="9">
        <f t="shared" si="2"/>
        <v>3.7727367195158068E-2</v>
      </c>
      <c r="AG17" s="9">
        <f>(AE17-B17)/B17</f>
        <v>-0.30990442351599934</v>
      </c>
      <c r="AI17" s="10">
        <f t="shared" si="3"/>
        <v>-1.540987743914296E-2</v>
      </c>
      <c r="AJ17" s="11">
        <f t="shared" si="4"/>
        <v>-35.367735787800029</v>
      </c>
      <c r="AL17" s="11">
        <f t="shared" si="5"/>
        <v>-3.5367735787800031E-2</v>
      </c>
    </row>
    <row r="18" spans="1:43" outlineLevel="1" x14ac:dyDescent="0.25">
      <c r="A18" s="12" t="s">
        <v>21</v>
      </c>
      <c r="B18" s="13">
        <v>1116.7254085014333</v>
      </c>
      <c r="C18" s="13">
        <v>992.38939661731536</v>
      </c>
      <c r="D18" s="13">
        <v>932.96808506651939</v>
      </c>
      <c r="E18" s="13">
        <v>951.12593750870883</v>
      </c>
      <c r="F18" s="13">
        <v>1081.7022655246876</v>
      </c>
      <c r="G18" s="13">
        <v>1084.1810327260134</v>
      </c>
      <c r="H18" s="13">
        <v>1198.3870831754853</v>
      </c>
      <c r="I18" s="13">
        <v>1384.9248481927566</v>
      </c>
      <c r="J18" s="13">
        <v>1288.1260716317763</v>
      </c>
      <c r="K18" s="13">
        <v>1353.709634567598</v>
      </c>
      <c r="L18" s="13">
        <v>1908.7841314126661</v>
      </c>
      <c r="M18" s="13">
        <v>2061.4371933464076</v>
      </c>
      <c r="N18" s="13">
        <v>2063.3791229426015</v>
      </c>
      <c r="O18" s="13">
        <v>2342.3181160836975</v>
      </c>
      <c r="P18" s="13">
        <v>2507.0626593013171</v>
      </c>
      <c r="Q18" s="13">
        <v>2552.7953464691873</v>
      </c>
      <c r="R18" s="13">
        <v>2538.7434105910074</v>
      </c>
      <c r="S18" s="13">
        <v>2580.4341213620519</v>
      </c>
      <c r="T18" s="13">
        <v>2301.583745387552</v>
      </c>
      <c r="U18" s="13">
        <v>1485.322669481403</v>
      </c>
      <c r="V18" s="13">
        <v>1299.0484147465629</v>
      </c>
      <c r="W18" s="13">
        <v>1167.2705389694754</v>
      </c>
      <c r="X18" s="13">
        <v>1391.9677990924165</v>
      </c>
      <c r="Y18" s="13">
        <v>1301.695001530657</v>
      </c>
      <c r="Z18" s="13">
        <v>1650.4531530457709</v>
      </c>
      <c r="AA18" s="13">
        <v>1830.3635214124336</v>
      </c>
      <c r="AB18" s="13">
        <v>1968.4013520332232</v>
      </c>
      <c r="AC18" s="13">
        <v>2039.8562560230891</v>
      </c>
      <c r="AD18" s="13">
        <v>2094.5489797619248</v>
      </c>
      <c r="AE18" s="13">
        <v>2057.6690466445225</v>
      </c>
      <c r="AF18" s="14">
        <f t="shared" si="2"/>
        <v>3.4353301111043365E-2</v>
      </c>
      <c r="AG18" s="14">
        <f>(AE18-B18)/B18</f>
        <v>0.84259176963275972</v>
      </c>
      <c r="AI18" s="16">
        <f t="shared" si="3"/>
        <v>-1.7607577322729506E-2</v>
      </c>
      <c r="AJ18" s="17">
        <f t="shared" si="4"/>
        <v>-36.879933117402288</v>
      </c>
      <c r="AL18" s="17">
        <f t="shared" si="5"/>
        <v>-3.6879933117402286E-2</v>
      </c>
    </row>
    <row r="19" spans="1:43" outlineLevel="1" x14ac:dyDescent="0.25">
      <c r="A19" s="12" t="s">
        <v>22</v>
      </c>
      <c r="B19" s="13">
        <v>1985.5534978391947</v>
      </c>
      <c r="C19" s="13">
        <v>1811.3149009289532</v>
      </c>
      <c r="D19" s="13">
        <v>1784.5598679642192</v>
      </c>
      <c r="E19" s="13">
        <v>1727.1851861620685</v>
      </c>
      <c r="F19" s="13">
        <v>1837.6240166776079</v>
      </c>
      <c r="G19" s="13">
        <v>1754.435682700223</v>
      </c>
      <c r="H19" s="13">
        <v>1703.8488518539398</v>
      </c>
      <c r="I19" s="13">
        <v>1854.1229536725268</v>
      </c>
      <c r="J19" s="13">
        <v>1839.8040564006601</v>
      </c>
      <c r="K19" s="13">
        <v>1723.8160338628056</v>
      </c>
      <c r="L19" s="13">
        <v>1663.2983634614227</v>
      </c>
      <c r="M19" s="13">
        <v>1602.9141868890472</v>
      </c>
      <c r="N19" s="13">
        <v>1091.7655638550139</v>
      </c>
      <c r="O19" s="13">
        <v>0.29746752765364803</v>
      </c>
      <c r="P19" s="13" t="s">
        <v>23</v>
      </c>
      <c r="Q19" s="13" t="s">
        <v>23</v>
      </c>
      <c r="R19" s="13" t="s">
        <v>23</v>
      </c>
      <c r="S19" s="13" t="s">
        <v>23</v>
      </c>
      <c r="T19" s="13" t="s">
        <v>23</v>
      </c>
      <c r="U19" s="13" t="s">
        <v>23</v>
      </c>
      <c r="V19" s="13" t="s">
        <v>23</v>
      </c>
      <c r="W19" s="13" t="s">
        <v>23</v>
      </c>
      <c r="X19" s="13" t="s">
        <v>23</v>
      </c>
      <c r="Y19" s="13" t="s">
        <v>23</v>
      </c>
      <c r="Z19" s="13" t="s">
        <v>23</v>
      </c>
      <c r="AA19" s="13" t="s">
        <v>23</v>
      </c>
      <c r="AB19" s="13" t="s">
        <v>23</v>
      </c>
      <c r="AC19" s="13" t="s">
        <v>23</v>
      </c>
      <c r="AD19" s="13" t="s">
        <v>23</v>
      </c>
      <c r="AE19" s="13" t="s">
        <v>23</v>
      </c>
      <c r="AF19" s="14"/>
      <c r="AG19" s="14"/>
      <c r="AI19" s="16"/>
      <c r="AJ19" s="17"/>
      <c r="AL19" s="17">
        <f t="shared" si="5"/>
        <v>0</v>
      </c>
    </row>
    <row r="20" spans="1:43" outlineLevel="1" x14ac:dyDescent="0.25">
      <c r="A20" s="12" t="s">
        <v>24</v>
      </c>
      <c r="B20" s="13">
        <v>26.080000000000002</v>
      </c>
      <c r="C20" s="13">
        <v>23.44</v>
      </c>
      <c r="D20" s="13">
        <v>20.56</v>
      </c>
      <c r="E20" s="13">
        <v>26.080000000000002</v>
      </c>
      <c r="F20" s="13">
        <v>21.28</v>
      </c>
      <c r="G20" s="13">
        <v>24.8</v>
      </c>
      <c r="H20" s="13">
        <v>27.28</v>
      </c>
      <c r="I20" s="13">
        <v>26.96</v>
      </c>
      <c r="J20" s="13">
        <v>28.64</v>
      </c>
      <c r="K20" s="13">
        <v>26.8</v>
      </c>
      <c r="L20" s="13">
        <v>28.8</v>
      </c>
      <c r="M20" s="13">
        <v>12</v>
      </c>
      <c r="N20" s="13" t="s">
        <v>23</v>
      </c>
      <c r="O20" s="13" t="s">
        <v>23</v>
      </c>
      <c r="P20" s="13" t="s">
        <v>23</v>
      </c>
      <c r="Q20" s="13" t="s">
        <v>23</v>
      </c>
      <c r="R20" s="13" t="s">
        <v>23</v>
      </c>
      <c r="S20" s="13" t="s">
        <v>23</v>
      </c>
      <c r="T20" s="13" t="s">
        <v>23</v>
      </c>
      <c r="U20" s="13" t="s">
        <v>23</v>
      </c>
      <c r="V20" s="13" t="s">
        <v>23</v>
      </c>
      <c r="W20" s="13" t="s">
        <v>23</v>
      </c>
      <c r="X20" s="13" t="s">
        <v>23</v>
      </c>
      <c r="Y20" s="13" t="s">
        <v>23</v>
      </c>
      <c r="Z20" s="13" t="s">
        <v>23</v>
      </c>
      <c r="AA20" s="13" t="s">
        <v>23</v>
      </c>
      <c r="AB20" s="13" t="s">
        <v>23</v>
      </c>
      <c r="AC20" s="13" t="s">
        <v>23</v>
      </c>
      <c r="AD20" s="13" t="s">
        <v>23</v>
      </c>
      <c r="AE20" s="13" t="s">
        <v>23</v>
      </c>
      <c r="AF20" s="14"/>
      <c r="AG20" s="14"/>
      <c r="AI20" s="16"/>
      <c r="AJ20" s="17"/>
      <c r="AL20" s="17">
        <f t="shared" si="5"/>
        <v>0</v>
      </c>
    </row>
    <row r="21" spans="1:43" outlineLevel="1" x14ac:dyDescent="0.25">
      <c r="A21" s="12" t="s">
        <v>25</v>
      </c>
      <c r="B21" s="13">
        <v>114.86943190426791</v>
      </c>
      <c r="C21" s="13">
        <v>103.24960782509081</v>
      </c>
      <c r="D21" s="13">
        <v>103.66887535528471</v>
      </c>
      <c r="E21" s="13">
        <v>102.51251653634259</v>
      </c>
      <c r="F21" s="13">
        <v>104.64544550807274</v>
      </c>
      <c r="G21" s="13">
        <v>95.322737924705194</v>
      </c>
      <c r="H21" s="13">
        <v>111.15532433361714</v>
      </c>
      <c r="I21" s="13">
        <v>103.93441820149353</v>
      </c>
      <c r="J21" s="13">
        <v>102.98415134952705</v>
      </c>
      <c r="K21" s="13">
        <v>104.44339169685118</v>
      </c>
      <c r="L21" s="13">
        <v>154.74026481893662</v>
      </c>
      <c r="M21" s="13">
        <v>111.04070082479046</v>
      </c>
      <c r="N21" s="13">
        <v>113.30658187265377</v>
      </c>
      <c r="O21" s="13">
        <v>118.46647896805031</v>
      </c>
      <c r="P21" s="13">
        <v>125.01912667145896</v>
      </c>
      <c r="Q21" s="13">
        <v>174.94677097908709</v>
      </c>
      <c r="R21" s="13">
        <v>134.40516514155127</v>
      </c>
      <c r="S21" s="13">
        <v>147.80169990923451</v>
      </c>
      <c r="T21" s="13">
        <v>130.57224441734604</v>
      </c>
      <c r="U21" s="13">
        <v>131.59522453598959</v>
      </c>
      <c r="V21" s="13">
        <v>124.14339569682846</v>
      </c>
      <c r="W21" s="13">
        <v>125.63397473527169</v>
      </c>
      <c r="X21" s="13">
        <v>127.28278286080669</v>
      </c>
      <c r="Y21" s="13">
        <v>135.66006434153383</v>
      </c>
      <c r="Z21" s="13">
        <v>131.3300290062829</v>
      </c>
      <c r="AA21" s="13">
        <v>135.45444220504541</v>
      </c>
      <c r="AB21" s="13">
        <v>139.13046870899527</v>
      </c>
      <c r="AC21" s="13">
        <v>155.55185769242374</v>
      </c>
      <c r="AD21" s="13">
        <v>157.60808494025056</v>
      </c>
      <c r="AE21" s="13">
        <v>158.09914652985265</v>
      </c>
      <c r="AF21" s="14">
        <f t="shared" ref="AF21:AF36" si="13">AE21/$AE$38</f>
        <v>2.6395049267013051E-3</v>
      </c>
      <c r="AG21" s="14">
        <f>(AE21-B21)/B21</f>
        <v>0.3763378464482382</v>
      </c>
      <c r="AI21" s="16">
        <f t="shared" ref="AI21:AI36" si="14">(AE21-AD21)/AD21</f>
        <v>3.1157131931921198E-3</v>
      </c>
      <c r="AJ21" s="17">
        <f t="shared" ref="AJ21:AJ36" si="15">AE21-AD21</f>
        <v>0.4910615896020829</v>
      </c>
      <c r="AL21" s="17">
        <f t="shared" si="5"/>
        <v>4.9106158960208286E-4</v>
      </c>
    </row>
    <row r="22" spans="1:43" outlineLevel="1" x14ac:dyDescent="0.25">
      <c r="A22" s="12" t="s">
        <v>26</v>
      </c>
      <c r="B22" s="13">
        <v>31.341851999999999</v>
      </c>
      <c r="C22" s="13">
        <v>31.519757999999996</v>
      </c>
      <c r="D22" s="13">
        <v>31.777229999999999</v>
      </c>
      <c r="E22" s="13">
        <v>31.952453999999999</v>
      </c>
      <c r="F22" s="13">
        <v>32.057946000000001</v>
      </c>
      <c r="G22" s="13">
        <v>32.195622</v>
      </c>
      <c r="H22" s="13">
        <v>32.417333999999997</v>
      </c>
      <c r="I22" s="13">
        <v>32.758842000000001</v>
      </c>
      <c r="J22" s="13">
        <v>33.105713999999992</v>
      </c>
      <c r="K22" s="13">
        <v>33.449903999999997</v>
      </c>
      <c r="L22" s="13">
        <v>33.878130000000006</v>
      </c>
      <c r="M22" s="13">
        <v>34.393967999999994</v>
      </c>
      <c r="N22" s="13">
        <v>35.019767999999999</v>
      </c>
      <c r="O22" s="13">
        <v>35.580306</v>
      </c>
      <c r="P22" s="13">
        <v>36.164088</v>
      </c>
      <c r="Q22" s="13">
        <v>36.956172000000002</v>
      </c>
      <c r="R22" s="13">
        <v>37.842125999999993</v>
      </c>
      <c r="S22" s="13">
        <v>39.119652000000002</v>
      </c>
      <c r="T22" s="13">
        <v>40.096794000000003</v>
      </c>
      <c r="U22" s="13">
        <v>40.528595999999993</v>
      </c>
      <c r="V22" s="13">
        <v>40.719912000000008</v>
      </c>
      <c r="W22" s="13">
        <v>40.899605999999991</v>
      </c>
      <c r="X22" s="13">
        <v>40.993475999999994</v>
      </c>
      <c r="Y22" s="13">
        <v>41.062314000000001</v>
      </c>
      <c r="Z22" s="13">
        <v>41.209824000000005</v>
      </c>
      <c r="AA22" s="13">
        <v>41.440475999999997</v>
      </c>
      <c r="AB22" s="13">
        <v>42.571073099999992</v>
      </c>
      <c r="AC22" s="13">
        <v>42.774073680000001</v>
      </c>
      <c r="AD22" s="13">
        <v>42.977074260000002</v>
      </c>
      <c r="AE22" s="13">
        <v>43.998209999999993</v>
      </c>
      <c r="AF22" s="14">
        <f t="shared" si="13"/>
        <v>7.345611574133958E-4</v>
      </c>
      <c r="AG22" s="14">
        <f>(AE22-B22)/B22</f>
        <v>0.40381653260311468</v>
      </c>
      <c r="AI22" s="16">
        <f t="shared" si="14"/>
        <v>2.3760010600591106E-2</v>
      </c>
      <c r="AJ22" s="17">
        <f t="shared" si="15"/>
        <v>1.0211357399999912</v>
      </c>
      <c r="AL22" s="17">
        <f t="shared" si="5"/>
        <v>1.0211357399999912E-3</v>
      </c>
    </row>
    <row r="23" spans="1:43" x14ac:dyDescent="0.25">
      <c r="A23" s="20" t="s">
        <v>27</v>
      </c>
      <c r="B23" s="8">
        <v>34.591111871073778</v>
      </c>
      <c r="C23" s="8">
        <v>49.500497452363035</v>
      </c>
      <c r="D23" s="8">
        <v>64.409697447839392</v>
      </c>
      <c r="E23" s="8">
        <v>106.4251771817589</v>
      </c>
      <c r="F23" s="8">
        <v>149.55114964682372</v>
      </c>
      <c r="G23" s="8">
        <v>226.32569284457796</v>
      </c>
      <c r="H23" s="8">
        <v>326.19440166358964</v>
      </c>
      <c r="I23" s="8">
        <v>459.71553127864462</v>
      </c>
      <c r="J23" s="8">
        <v>373.29692450324723</v>
      </c>
      <c r="K23" s="8">
        <v>532.06751613494816</v>
      </c>
      <c r="L23" s="8">
        <v>768.65767343127561</v>
      </c>
      <c r="M23" s="8">
        <v>781.64143932970069</v>
      </c>
      <c r="N23" s="8">
        <v>772.78591306011549</v>
      </c>
      <c r="O23" s="8">
        <v>987.46532975798198</v>
      </c>
      <c r="P23" s="8">
        <v>1001.7420573406979</v>
      </c>
      <c r="Q23" s="8">
        <v>1201.0849917719931</v>
      </c>
      <c r="R23" s="8">
        <v>1181.1519152444428</v>
      </c>
      <c r="S23" s="8">
        <v>1177.0865031968995</v>
      </c>
      <c r="T23" s="8">
        <v>1187.5243168639265</v>
      </c>
      <c r="U23" s="8">
        <v>1151.6544790088233</v>
      </c>
      <c r="V23" s="8">
        <v>1128.2217829426975</v>
      </c>
      <c r="W23" s="8">
        <v>1146.0560479227756</v>
      </c>
      <c r="X23" s="8">
        <v>1122.9563278049452</v>
      </c>
      <c r="Y23" s="8">
        <v>1159.3641425611652</v>
      </c>
      <c r="Z23" s="8">
        <v>1232.2081113263789</v>
      </c>
      <c r="AA23" s="8">
        <v>1235.8100202031376</v>
      </c>
      <c r="AB23" s="8">
        <v>1320.8418435629949</v>
      </c>
      <c r="AC23" s="8">
        <v>1345.210917699648</v>
      </c>
      <c r="AD23" s="8">
        <v>1160.1272734106369</v>
      </c>
      <c r="AE23" s="8">
        <v>1074.6298413262814</v>
      </c>
      <c r="AF23" s="9">
        <f t="shared" si="13"/>
        <v>1.7941214882051047E-2</v>
      </c>
      <c r="AG23" s="9">
        <f>(AE23-B23)/B23</f>
        <v>30.066646407076671</v>
      </c>
      <c r="AI23" s="10">
        <f>(AE23-AD23)/AD23</f>
        <v>-7.3696596954404142E-2</v>
      </c>
      <c r="AJ23" s="11">
        <f t="shared" si="15"/>
        <v>-85.497432084355523</v>
      </c>
      <c r="AL23" s="11">
        <f t="shared" si="5"/>
        <v>-8.5497432084355521E-2</v>
      </c>
      <c r="AQ23" s="19"/>
    </row>
    <row r="24" spans="1:43" x14ac:dyDescent="0.25">
      <c r="A24" s="20" t="s">
        <v>28</v>
      </c>
      <c r="B24" s="8">
        <f t="shared" ref="B24:AA24" si="16">SUM(B25:B31)</f>
        <v>19324.324527135857</v>
      </c>
      <c r="C24" s="8">
        <f t="shared" si="16"/>
        <v>19527.142591958305</v>
      </c>
      <c r="D24" s="8">
        <f t="shared" si="16"/>
        <v>19645.875638334666</v>
      </c>
      <c r="E24" s="8">
        <f>SUM(E25:E31)</f>
        <v>19973.785113496368</v>
      </c>
      <c r="F24" s="8">
        <f t="shared" si="16"/>
        <v>20261.519768810333</v>
      </c>
      <c r="G24" s="8">
        <f t="shared" si="16"/>
        <v>21018.344810843129</v>
      </c>
      <c r="H24" s="8">
        <f t="shared" si="16"/>
        <v>21291.305815839849</v>
      </c>
      <c r="I24" s="8">
        <f t="shared" si="16"/>
        <v>21459.728258741889</v>
      </c>
      <c r="J24" s="8">
        <f t="shared" si="16"/>
        <v>21981.853454632033</v>
      </c>
      <c r="K24" s="8">
        <f t="shared" si="16"/>
        <v>21741.316867447975</v>
      </c>
      <c r="L24" s="8">
        <f t="shared" si="16"/>
        <v>20919.787111437701</v>
      </c>
      <c r="M24" s="8">
        <f t="shared" si="16"/>
        <v>20694.993687173384</v>
      </c>
      <c r="N24" s="8">
        <f t="shared" si="16"/>
        <v>20461.151176506279</v>
      </c>
      <c r="O24" s="8">
        <f t="shared" si="16"/>
        <v>20820.955704071654</v>
      </c>
      <c r="P24" s="8">
        <f t="shared" si="16"/>
        <v>20451.728039929269</v>
      </c>
      <c r="Q24" s="8">
        <f t="shared" si="16"/>
        <v>20371.898223712367</v>
      </c>
      <c r="R24" s="8">
        <f t="shared" si="16"/>
        <v>20193.925115420141</v>
      </c>
      <c r="S24" s="8">
        <f t="shared" si="16"/>
        <v>19604.143717427007</v>
      </c>
      <c r="T24" s="8">
        <f t="shared" si="16"/>
        <v>19526.120376279683</v>
      </c>
      <c r="U24" s="8">
        <f t="shared" si="16"/>
        <v>19098.682741255987</v>
      </c>
      <c r="V24" s="8">
        <f t="shared" si="16"/>
        <v>19162.065470495087</v>
      </c>
      <c r="W24" s="8">
        <f t="shared" si="16"/>
        <v>18485.290361541116</v>
      </c>
      <c r="X24" s="8">
        <f t="shared" si="16"/>
        <v>19263.812883710081</v>
      </c>
      <c r="Y24" s="8">
        <f t="shared" si="16"/>
        <v>20009.828401211817</v>
      </c>
      <c r="Z24" s="8">
        <f t="shared" si="16"/>
        <v>19466.016205070555</v>
      </c>
      <c r="AA24" s="8">
        <f t="shared" si="16"/>
        <v>19970.978682498961</v>
      </c>
      <c r="AB24" s="8">
        <f>SUM(AB25:AB31)</f>
        <v>20479.432636642898</v>
      </c>
      <c r="AC24" s="8">
        <f>SUM(AC25:AC31)</f>
        <v>21178.736509275255</v>
      </c>
      <c r="AD24" s="8">
        <f t="shared" ref="AD24:AE24" si="17">SUM(AD25:AD31)</f>
        <v>22011.565425070112</v>
      </c>
      <c r="AE24" s="8">
        <f t="shared" si="17"/>
        <v>21151.241523250534</v>
      </c>
      <c r="AF24" s="9">
        <f t="shared" si="13"/>
        <v>0.35312528518885633</v>
      </c>
      <c r="AG24" s="9">
        <f>(AE24-B24)/B24</f>
        <v>9.4539759645893909E-2</v>
      </c>
      <c r="AI24" s="10">
        <f t="shared" si="14"/>
        <v>-3.9085084827256797E-2</v>
      </c>
      <c r="AJ24" s="11">
        <f t="shared" si="15"/>
        <v>-860.32390181957817</v>
      </c>
      <c r="AL24" s="11">
        <f t="shared" si="5"/>
        <v>-0.86032390181957819</v>
      </c>
      <c r="AN24" s="18"/>
      <c r="AO24" s="19"/>
      <c r="AP24" s="18"/>
    </row>
    <row r="25" spans="1:43" outlineLevel="1" x14ac:dyDescent="0.25">
      <c r="A25" s="12" t="s">
        <v>29</v>
      </c>
      <c r="B25" s="13">
        <v>10466.066693626075</v>
      </c>
      <c r="C25" s="13">
        <v>10660.547678512488</v>
      </c>
      <c r="D25" s="13">
        <v>10852.00217283778</v>
      </c>
      <c r="E25" s="13">
        <v>10942.326463158119</v>
      </c>
      <c r="F25" s="13">
        <v>10976.466639185966</v>
      </c>
      <c r="G25" s="13">
        <v>11085.93373541304</v>
      </c>
      <c r="H25" s="13">
        <v>11470.212074696638</v>
      </c>
      <c r="I25" s="13">
        <v>11811.870224809058</v>
      </c>
      <c r="J25" s="13">
        <v>12040.36882009474</v>
      </c>
      <c r="K25" s="13">
        <v>11742.651515125888</v>
      </c>
      <c r="L25" s="13">
        <v>11295.770135360593</v>
      </c>
      <c r="M25" s="13">
        <v>11308.710130901731</v>
      </c>
      <c r="N25" s="13">
        <v>11264.603627702762</v>
      </c>
      <c r="O25" s="13">
        <v>11302.743895659585</v>
      </c>
      <c r="P25" s="13">
        <v>11241.255673611189</v>
      </c>
      <c r="Q25" s="13">
        <v>11217.330901472804</v>
      </c>
      <c r="R25" s="13">
        <v>11304.710444586908</v>
      </c>
      <c r="S25" s="13">
        <v>10951.346415367289</v>
      </c>
      <c r="T25" s="13">
        <v>10964.90014598888</v>
      </c>
      <c r="U25" s="13">
        <v>10789.133150387202</v>
      </c>
      <c r="V25" s="13">
        <v>10554.669290296861</v>
      </c>
      <c r="W25" s="13">
        <v>10419.329881054276</v>
      </c>
      <c r="X25" s="13">
        <v>11043.027430425514</v>
      </c>
      <c r="Y25" s="13">
        <v>11144.523065171637</v>
      </c>
      <c r="Z25" s="13">
        <v>11063.691314453081</v>
      </c>
      <c r="AA25" s="13">
        <v>11463.65668811105</v>
      </c>
      <c r="AB25" s="13">
        <v>11789.939081336175</v>
      </c>
      <c r="AC25" s="13">
        <v>12182.619630922911</v>
      </c>
      <c r="AD25" s="13">
        <v>12464.637749988135</v>
      </c>
      <c r="AE25" s="13">
        <v>12151.210713769944</v>
      </c>
      <c r="AF25" s="14">
        <f t="shared" si="13"/>
        <v>0.20286751224381416</v>
      </c>
      <c r="AG25" s="14">
        <f>(AE25-B25)/B25</f>
        <v>0.16101025050510487</v>
      </c>
      <c r="AI25" s="16">
        <f t="shared" si="14"/>
        <v>-2.5145298443870853E-2</v>
      </c>
      <c r="AJ25" s="17">
        <f t="shared" si="15"/>
        <v>-313.42703621819055</v>
      </c>
      <c r="AL25" s="17">
        <f t="shared" si="5"/>
        <v>-0.31342703621819057</v>
      </c>
    </row>
    <row r="26" spans="1:43" outlineLevel="1" x14ac:dyDescent="0.25">
      <c r="A26" s="12" t="s">
        <v>30</v>
      </c>
      <c r="B26" s="13">
        <v>1775.4934371494437</v>
      </c>
      <c r="C26" s="13">
        <v>1819.3006625971291</v>
      </c>
      <c r="D26" s="13">
        <v>1858.4570009591923</v>
      </c>
      <c r="E26" s="13">
        <v>1879.6856312193845</v>
      </c>
      <c r="F26" s="13">
        <v>1881.2437398089221</v>
      </c>
      <c r="G26" s="13">
        <v>1893.6240411023093</v>
      </c>
      <c r="H26" s="13">
        <v>1977.3501027844202</v>
      </c>
      <c r="I26" s="13">
        <v>2037.2798138614485</v>
      </c>
      <c r="J26" s="13">
        <v>2084.9789246071127</v>
      </c>
      <c r="K26" s="13">
        <v>2026.3787431644157</v>
      </c>
      <c r="L26" s="13">
        <v>1950.0443342325927</v>
      </c>
      <c r="M26" s="13">
        <v>1973.0876906785838</v>
      </c>
      <c r="N26" s="13">
        <v>1973.8809473943979</v>
      </c>
      <c r="O26" s="13">
        <v>1963.3866296201795</v>
      </c>
      <c r="P26" s="13">
        <v>1939.669668430271</v>
      </c>
      <c r="Q26" s="13">
        <v>1980.7861463313798</v>
      </c>
      <c r="R26" s="13">
        <v>1999.4944149685402</v>
      </c>
      <c r="S26" s="13">
        <v>1921.2282082253441</v>
      </c>
      <c r="T26" s="13">
        <v>1925.2891545308362</v>
      </c>
      <c r="U26" s="13">
        <v>1905.1417503315813</v>
      </c>
      <c r="V26" s="13">
        <v>1866.8830299607953</v>
      </c>
      <c r="W26" s="13">
        <v>1863.9883940091213</v>
      </c>
      <c r="X26" s="13">
        <v>2012.8895105626284</v>
      </c>
      <c r="Y26" s="13">
        <v>2021.0052518055022</v>
      </c>
      <c r="Z26" s="13">
        <v>1978.1534946274764</v>
      </c>
      <c r="AA26" s="13">
        <v>2059.8185887084792</v>
      </c>
      <c r="AB26" s="13">
        <v>2119.8821944310575</v>
      </c>
      <c r="AC26" s="13">
        <v>2181.9524940214105</v>
      </c>
      <c r="AD26" s="13">
        <v>2250.4312513375189</v>
      </c>
      <c r="AE26" s="13">
        <v>2162.0653439008274</v>
      </c>
      <c r="AF26" s="14">
        <f t="shared" si="13"/>
        <v>3.6096223492255337E-2</v>
      </c>
      <c r="AG26" s="14">
        <f t="shared" ref="AG26:AG31" si="18">(AE26-B26)/B26</f>
        <v>0.21772646333856646</v>
      </c>
      <c r="AI26" s="16">
        <f t="shared" si="14"/>
        <v>-3.9266210591490935E-2</v>
      </c>
      <c r="AJ26" s="17">
        <f t="shared" si="15"/>
        <v>-88.365907436691487</v>
      </c>
      <c r="AL26" s="17">
        <f t="shared" si="5"/>
        <v>-8.8365907436691482E-2</v>
      </c>
    </row>
    <row r="27" spans="1:43" outlineLevel="1" x14ac:dyDescent="0.25">
      <c r="A27" s="12" t="s">
        <v>31</v>
      </c>
      <c r="B27" s="13">
        <v>5812.5856659205074</v>
      </c>
      <c r="C27" s="13">
        <v>5778.8692551136974</v>
      </c>
      <c r="D27" s="13">
        <v>5691.3689580453402</v>
      </c>
      <c r="E27" s="13">
        <v>5808.6795899376584</v>
      </c>
      <c r="F27" s="13">
        <v>6039.378513229497</v>
      </c>
      <c r="G27" s="13">
        <v>6291.2559684936759</v>
      </c>
      <c r="H27" s="13">
        <v>6325.8200099320475</v>
      </c>
      <c r="I27" s="13">
        <v>6145.658836772388</v>
      </c>
      <c r="J27" s="13">
        <v>6491.2395339030427</v>
      </c>
      <c r="K27" s="13">
        <v>6491.0580182201775</v>
      </c>
      <c r="L27" s="13">
        <v>6192.7435440942681</v>
      </c>
      <c r="M27" s="13">
        <v>5908.8093674083584</v>
      </c>
      <c r="N27" s="13">
        <v>5845.2743323320565</v>
      </c>
      <c r="O27" s="13">
        <v>6020.0528809925845</v>
      </c>
      <c r="P27" s="13">
        <v>5912.7588208285097</v>
      </c>
      <c r="Q27" s="13">
        <v>5747.6612246720433</v>
      </c>
      <c r="R27" s="13">
        <v>5526.4432065257888</v>
      </c>
      <c r="S27" s="13">
        <v>5315.1423198870898</v>
      </c>
      <c r="T27" s="13">
        <v>5263.9073233614217</v>
      </c>
      <c r="U27" s="13">
        <v>5114.5142209304477</v>
      </c>
      <c r="V27" s="13">
        <v>5384.6612241745943</v>
      </c>
      <c r="W27" s="13">
        <v>4986.0007356772794</v>
      </c>
      <c r="X27" s="13">
        <v>5174.3795115649173</v>
      </c>
      <c r="Y27" s="13">
        <v>5607.2370053222176</v>
      </c>
      <c r="Z27" s="13">
        <v>5369.9680395568203</v>
      </c>
      <c r="AA27" s="13">
        <v>5402.0384848139547</v>
      </c>
      <c r="AB27" s="13">
        <v>5456.4128901945342</v>
      </c>
      <c r="AC27" s="13">
        <v>5766.2866971013518</v>
      </c>
      <c r="AD27" s="13">
        <v>6066.3273313058626</v>
      </c>
      <c r="AE27" s="13">
        <v>5733.0866934826372</v>
      </c>
      <c r="AF27" s="14">
        <f t="shared" si="13"/>
        <v>9.5715321080469984E-2</v>
      </c>
      <c r="AG27" s="14">
        <f t="shared" si="18"/>
        <v>-1.36770409946776E-2</v>
      </c>
      <c r="AI27" s="16">
        <f>(AE27-AD27)/AD27</f>
        <v>-5.4932848101272934E-2</v>
      </c>
      <c r="AJ27" s="17">
        <f t="shared" si="15"/>
        <v>-333.24063782322537</v>
      </c>
      <c r="AL27" s="17">
        <f t="shared" si="5"/>
        <v>-0.33324063782322538</v>
      </c>
    </row>
    <row r="28" spans="1:43" outlineLevel="1" x14ac:dyDescent="0.25">
      <c r="A28" s="12" t="s">
        <v>32</v>
      </c>
      <c r="B28" s="13">
        <v>355.036</v>
      </c>
      <c r="C28" s="13">
        <v>315.14515999999998</v>
      </c>
      <c r="D28" s="13">
        <v>255.60083999999998</v>
      </c>
      <c r="E28" s="13">
        <v>357.2998</v>
      </c>
      <c r="F28" s="13">
        <v>269.64124000000004</v>
      </c>
      <c r="G28" s="13">
        <v>494.59520000000003</v>
      </c>
      <c r="H28" s="13">
        <v>484.03343999999993</v>
      </c>
      <c r="I28" s="13">
        <v>423.48680000000002</v>
      </c>
      <c r="J28" s="13">
        <v>305.58044000000001</v>
      </c>
      <c r="K28" s="13">
        <v>383.22723999999999</v>
      </c>
      <c r="L28" s="13">
        <v>366.38315999999998</v>
      </c>
      <c r="M28" s="13">
        <v>385.28247999999996</v>
      </c>
      <c r="N28" s="13">
        <v>273.89956000000001</v>
      </c>
      <c r="O28" s="13">
        <v>386.76</v>
      </c>
      <c r="P28" s="13">
        <v>240.79571999999996</v>
      </c>
      <c r="Q28" s="13">
        <v>266.73371999999995</v>
      </c>
      <c r="R28" s="13">
        <v>254.85636</v>
      </c>
      <c r="S28" s="13">
        <v>376.76671999999996</v>
      </c>
      <c r="T28" s="13">
        <v>262.20744000000002</v>
      </c>
      <c r="U28" s="13">
        <v>307.32239999999996</v>
      </c>
      <c r="V28" s="13">
        <v>427.93387999999993</v>
      </c>
      <c r="W28" s="13">
        <v>360.67856</v>
      </c>
      <c r="X28" s="13">
        <v>229.39619999999999</v>
      </c>
      <c r="Y28" s="13">
        <v>515.69275999999991</v>
      </c>
      <c r="Z28" s="13">
        <v>391.07495680000005</v>
      </c>
      <c r="AA28" s="13">
        <v>401.14668</v>
      </c>
      <c r="AB28" s="13">
        <v>433.59887999999995</v>
      </c>
      <c r="AC28" s="13">
        <v>332.74735999999996</v>
      </c>
      <c r="AD28" s="13">
        <v>461.05708000000004</v>
      </c>
      <c r="AE28" s="13">
        <v>344.09143999999998</v>
      </c>
      <c r="AF28" s="14">
        <f t="shared" si="13"/>
        <v>5.7446929414274369E-3</v>
      </c>
      <c r="AG28" s="14">
        <f t="shared" si="18"/>
        <v>-3.0826620399058192E-2</v>
      </c>
      <c r="AI28" s="16">
        <f t="shared" si="14"/>
        <v>-0.25369015046900495</v>
      </c>
      <c r="AJ28" s="17">
        <f t="shared" si="15"/>
        <v>-116.96564000000006</v>
      </c>
      <c r="AL28" s="17">
        <f t="shared" si="5"/>
        <v>-0.11696564000000007</v>
      </c>
    </row>
    <row r="29" spans="1:43" outlineLevel="1" x14ac:dyDescent="0.25">
      <c r="A29" s="12" t="s">
        <v>33</v>
      </c>
      <c r="B29" s="13">
        <v>96.677023188405784</v>
      </c>
      <c r="C29" s="13">
        <v>99.628382821946872</v>
      </c>
      <c r="D29" s="13">
        <v>118.08579710144927</v>
      </c>
      <c r="E29" s="13">
        <v>99.875217391304361</v>
      </c>
      <c r="F29" s="13">
        <v>98.719420289855051</v>
      </c>
      <c r="G29" s="13">
        <v>86.267101449275344</v>
      </c>
      <c r="H29" s="13">
        <v>87.18695652173912</v>
      </c>
      <c r="I29" s="13">
        <v>82.633913043478259</v>
      </c>
      <c r="J29" s="13">
        <v>95.371594202898564</v>
      </c>
      <c r="K29" s="13">
        <v>103.53391304347825</v>
      </c>
      <c r="L29" s="13">
        <v>91.8436231884058</v>
      </c>
      <c r="M29" s="13">
        <v>83.63666666666667</v>
      </c>
      <c r="N29" s="13">
        <v>80.805362318840594</v>
      </c>
      <c r="O29" s="13">
        <v>78.482608695652175</v>
      </c>
      <c r="P29" s="13">
        <v>66.857681159420295</v>
      </c>
      <c r="Q29" s="13">
        <v>60.814599999999999</v>
      </c>
      <c r="R29" s="13">
        <v>64.755533333333346</v>
      </c>
      <c r="S29" s="13">
        <v>50.899933333333344</v>
      </c>
      <c r="T29" s="13">
        <v>66.973133333333351</v>
      </c>
      <c r="U29" s="13">
        <v>89.020800000000008</v>
      </c>
      <c r="V29" s="13">
        <v>98.243200000000016</v>
      </c>
      <c r="W29" s="13">
        <v>70.265799999999999</v>
      </c>
      <c r="X29" s="13">
        <v>46.351066666666675</v>
      </c>
      <c r="Y29" s="13">
        <v>47.090266666666672</v>
      </c>
      <c r="Z29" s="13">
        <v>54.549733333333336</v>
      </c>
      <c r="AA29" s="13">
        <v>64.265666666666661</v>
      </c>
      <c r="AB29" s="13">
        <v>79.107600000000019</v>
      </c>
      <c r="AC29" s="13">
        <v>83.988666666666674</v>
      </c>
      <c r="AD29" s="13">
        <v>88.762666666666675</v>
      </c>
      <c r="AE29" s="13">
        <v>91.980533333333341</v>
      </c>
      <c r="AF29" s="14">
        <f t="shared" si="13"/>
        <v>1.5356380867502287E-3</v>
      </c>
      <c r="AG29" s="14">
        <f t="shared" si="18"/>
        <v>-4.8579173211817303E-2</v>
      </c>
      <c r="AI29" s="16">
        <f t="shared" si="14"/>
        <v>3.6252478519497672E-2</v>
      </c>
      <c r="AJ29" s="17">
        <f t="shared" si="15"/>
        <v>3.2178666666666658</v>
      </c>
      <c r="AL29" s="17">
        <f t="shared" si="5"/>
        <v>3.2178666666666657E-3</v>
      </c>
    </row>
    <row r="30" spans="1:43" outlineLevel="1" x14ac:dyDescent="0.25">
      <c r="A30" s="12" t="s">
        <v>34</v>
      </c>
      <c r="B30" s="13">
        <v>730.61939279182468</v>
      </c>
      <c r="C30" s="13">
        <v>758.72013866843315</v>
      </c>
      <c r="D30" s="13">
        <v>769.25791837216161</v>
      </c>
      <c r="E30" s="13">
        <v>772.77051160673761</v>
      </c>
      <c r="F30" s="13">
        <v>878.14830864402018</v>
      </c>
      <c r="G30" s="13">
        <v>1008.1142583233349</v>
      </c>
      <c r="H30" s="13">
        <v>811.40903718707443</v>
      </c>
      <c r="I30" s="13">
        <v>839.50978306368313</v>
      </c>
      <c r="J30" s="13">
        <v>832.4845965945309</v>
      </c>
      <c r="K30" s="13">
        <v>878.14830864402018</v>
      </c>
      <c r="L30" s="13">
        <v>909.76164775520476</v>
      </c>
      <c r="M30" s="13">
        <v>920.29942745893288</v>
      </c>
      <c r="N30" s="13">
        <v>923.81202069350911</v>
      </c>
      <c r="O30" s="13">
        <v>927.324613928085</v>
      </c>
      <c r="P30" s="13">
        <v>888.68608834774818</v>
      </c>
      <c r="Q30" s="13">
        <v>953.62749060348006</v>
      </c>
      <c r="R30" s="13">
        <v>914.19429367682551</v>
      </c>
      <c r="S30" s="13">
        <v>868.019536051518</v>
      </c>
      <c r="T30" s="13">
        <v>939.19130712314029</v>
      </c>
      <c r="U30" s="13">
        <v>796.63204249312673</v>
      </c>
      <c r="V30" s="13">
        <v>753.49453684533717</v>
      </c>
      <c r="W30" s="13">
        <v>721.92632113105401</v>
      </c>
      <c r="X30" s="13">
        <v>687.91593425507278</v>
      </c>
      <c r="Y30" s="13">
        <v>596.5524000497054</v>
      </c>
      <c r="Z30" s="13">
        <v>534.51960686279415</v>
      </c>
      <c r="AA30" s="13">
        <v>514.94152107200102</v>
      </c>
      <c r="AB30" s="13">
        <v>540.70349683170355</v>
      </c>
      <c r="AC30" s="13">
        <v>560.3426889086461</v>
      </c>
      <c r="AD30" s="13">
        <v>595.84193604631332</v>
      </c>
      <c r="AE30" s="13">
        <v>595.84193604631332</v>
      </c>
      <c r="AF30" s="14">
        <f t="shared" si="13"/>
        <v>9.9477306503518784E-3</v>
      </c>
      <c r="AG30" s="14">
        <f t="shared" si="18"/>
        <v>-0.18447013325296921</v>
      </c>
      <c r="AI30" s="16">
        <f t="shared" si="14"/>
        <v>0</v>
      </c>
      <c r="AJ30" s="17">
        <f t="shared" si="15"/>
        <v>0</v>
      </c>
      <c r="AL30" s="17">
        <f t="shared" si="5"/>
        <v>0</v>
      </c>
    </row>
    <row r="31" spans="1:43" outlineLevel="1" x14ac:dyDescent="0.25">
      <c r="A31" s="12" t="s">
        <v>35</v>
      </c>
      <c r="B31" s="13">
        <v>87.84631445959856</v>
      </c>
      <c r="C31" s="13">
        <v>94.931314244610022</v>
      </c>
      <c r="D31" s="13">
        <v>101.10295101874873</v>
      </c>
      <c r="E31" s="13">
        <v>113.14790018316168</v>
      </c>
      <c r="F31" s="13">
        <v>117.92190765207233</v>
      </c>
      <c r="G31" s="13">
        <v>158.5545060614925</v>
      </c>
      <c r="H31" s="13">
        <v>135.29419471793358</v>
      </c>
      <c r="I31" s="13">
        <v>119.28888719183486</v>
      </c>
      <c r="J31" s="13">
        <v>131.82954522971028</v>
      </c>
      <c r="K31" s="13">
        <v>116.31912924999497</v>
      </c>
      <c r="L31" s="13">
        <v>113.24066680663736</v>
      </c>
      <c r="M31" s="13">
        <v>115.16792405910972</v>
      </c>
      <c r="N31" s="13">
        <v>98.875326064714159</v>
      </c>
      <c r="O31" s="13">
        <v>142.20507517556814</v>
      </c>
      <c r="P31" s="13">
        <v>161.70438755213033</v>
      </c>
      <c r="Q31" s="13">
        <v>144.9441406326537</v>
      </c>
      <c r="R31" s="13">
        <v>129.47086232874588</v>
      </c>
      <c r="S31" s="13">
        <v>120.74058456243515</v>
      </c>
      <c r="T31" s="13">
        <v>103.65187194207424</v>
      </c>
      <c r="U31" s="13">
        <v>96.918377113630726</v>
      </c>
      <c r="V31" s="13">
        <v>76.18030921750001</v>
      </c>
      <c r="W31" s="13">
        <v>63.100669669385354</v>
      </c>
      <c r="X31" s="13">
        <v>69.853230235278772</v>
      </c>
      <c r="Y31" s="13">
        <v>77.727652196083937</v>
      </c>
      <c r="Z31" s="13">
        <v>74.059059437047864</v>
      </c>
      <c r="AA31" s="13">
        <v>65.111053126810788</v>
      </c>
      <c r="AB31" s="13">
        <v>59.788493849428193</v>
      </c>
      <c r="AC31" s="13">
        <v>70.798971654263383</v>
      </c>
      <c r="AD31" s="13">
        <v>84.507409725619482</v>
      </c>
      <c r="AE31" s="13">
        <v>72.96486271748347</v>
      </c>
      <c r="AF31" s="14">
        <f t="shared" si="13"/>
        <v>1.2181666937874109E-3</v>
      </c>
      <c r="AG31" s="14">
        <f t="shared" si="18"/>
        <v>-0.16940325651293231</v>
      </c>
      <c r="AI31" s="16">
        <f t="shared" si="14"/>
        <v>-0.13658621232874854</v>
      </c>
      <c r="AJ31" s="17">
        <f t="shared" si="15"/>
        <v>-11.542547008136012</v>
      </c>
      <c r="AL31" s="17">
        <f t="shared" si="5"/>
        <v>-1.1542547008136011E-2</v>
      </c>
    </row>
    <row r="32" spans="1:43" x14ac:dyDescent="0.25">
      <c r="A32" s="20" t="s">
        <v>36</v>
      </c>
      <c r="B32" s="8">
        <f t="shared" ref="B32:AA32" si="19">SUM(B33:B36)</f>
        <v>1552.053617690967</v>
      </c>
      <c r="C32" s="8">
        <f t="shared" si="19"/>
        <v>1632.811365232481</v>
      </c>
      <c r="D32" s="8">
        <f t="shared" si="19"/>
        <v>1698.2299225574204</v>
      </c>
      <c r="E32" s="8">
        <f t="shared" si="19"/>
        <v>1748.2816571592587</v>
      </c>
      <c r="F32" s="8">
        <f t="shared" si="19"/>
        <v>1792.8493340275654</v>
      </c>
      <c r="G32" s="8">
        <f t="shared" si="19"/>
        <v>1829.1780952628817</v>
      </c>
      <c r="H32" s="8">
        <f t="shared" si="19"/>
        <v>1708.4830322402095</v>
      </c>
      <c r="I32" s="8">
        <f t="shared" si="19"/>
        <v>1432.6262505012096</v>
      </c>
      <c r="J32" s="8">
        <f t="shared" si="19"/>
        <v>1475.5765436871579</v>
      </c>
      <c r="K32" s="8">
        <f t="shared" si="19"/>
        <v>1480.7046945341845</v>
      </c>
      <c r="L32" s="8">
        <f t="shared" si="19"/>
        <v>1492.7703645905121</v>
      </c>
      <c r="M32" s="8">
        <f t="shared" si="19"/>
        <v>1605.3489199626401</v>
      </c>
      <c r="N32" s="8">
        <f t="shared" si="19"/>
        <v>1710.2325565770898</v>
      </c>
      <c r="O32" s="8">
        <f t="shared" si="19"/>
        <v>1765.4681984593717</v>
      </c>
      <c r="P32" s="8">
        <f t="shared" si="19"/>
        <v>1485.1035878384707</v>
      </c>
      <c r="Q32" s="8">
        <f t="shared" si="19"/>
        <v>1291.9683880384277</v>
      </c>
      <c r="R32" s="8">
        <f t="shared" si="19"/>
        <v>1328.1757520911428</v>
      </c>
      <c r="S32" s="8">
        <f t="shared" si="19"/>
        <v>848.8355258913881</v>
      </c>
      <c r="T32" s="8">
        <f t="shared" si="19"/>
        <v>693.80354289533193</v>
      </c>
      <c r="U32" s="8">
        <f t="shared" si="19"/>
        <v>521.64707443401562</v>
      </c>
      <c r="V32" s="8">
        <f t="shared" si="19"/>
        <v>506.18887456942593</v>
      </c>
      <c r="W32" s="8">
        <f t="shared" si="19"/>
        <v>592.43150207799135</v>
      </c>
      <c r="X32" s="8">
        <f t="shared" si="19"/>
        <v>517.29408971898374</v>
      </c>
      <c r="Y32" s="8">
        <f t="shared" si="19"/>
        <v>672.62146162651766</v>
      </c>
      <c r="Z32" s="8">
        <f t="shared" si="19"/>
        <v>855.01274406531115</v>
      </c>
      <c r="AA32" s="8">
        <f t="shared" si="19"/>
        <v>936.30071554300366</v>
      </c>
      <c r="AB32" s="8">
        <f>SUM(AB33:AB36)</f>
        <v>941.61396466093197</v>
      </c>
      <c r="AC32" s="8">
        <f>SUM(AC33:AC36)</f>
        <v>919.15818101237562</v>
      </c>
      <c r="AD32" s="8">
        <f t="shared" ref="AD32:AE32" si="20">SUM(AD33:AD36)</f>
        <v>891.50107572663637</v>
      </c>
      <c r="AE32" s="8">
        <f t="shared" si="20"/>
        <v>884.68359391669856</v>
      </c>
      <c r="AF32" s="9">
        <f t="shared" si="13"/>
        <v>1.4770014614051181E-2</v>
      </c>
      <c r="AG32" s="9">
        <f>(AE32-B32)/B32</f>
        <v>-0.4299916034905632</v>
      </c>
      <c r="AI32" s="10">
        <f t="shared" si="14"/>
        <v>-7.6471941487912254E-3</v>
      </c>
      <c r="AJ32" s="11">
        <f t="shared" si="15"/>
        <v>-6.8174818099378172</v>
      </c>
      <c r="AL32" s="11">
        <f t="shared" si="5"/>
        <v>-6.8174818099378176E-3</v>
      </c>
    </row>
    <row r="33" spans="1:38" outlineLevel="1" x14ac:dyDescent="0.25">
      <c r="A33" s="12" t="s">
        <v>37</v>
      </c>
      <c r="B33" s="13">
        <v>1318.0750046457997</v>
      </c>
      <c r="C33" s="13">
        <v>1398.5762396203297</v>
      </c>
      <c r="D33" s="13">
        <v>1461.4329391711981</v>
      </c>
      <c r="E33" s="13">
        <v>1510.5881268151277</v>
      </c>
      <c r="F33" s="13">
        <v>1556.0660070268186</v>
      </c>
      <c r="G33" s="13">
        <v>1592.759090270677</v>
      </c>
      <c r="H33" s="13">
        <v>1471.8696106900711</v>
      </c>
      <c r="I33" s="13">
        <v>1212.7245603159163</v>
      </c>
      <c r="J33" s="13">
        <v>1263.4259964598352</v>
      </c>
      <c r="K33" s="13">
        <v>1261.2873970377811</v>
      </c>
      <c r="L33" s="13">
        <v>1268.1637358600644</v>
      </c>
      <c r="M33" s="13">
        <v>1364.4710203505406</v>
      </c>
      <c r="N33" s="13">
        <v>1437.6433897413656</v>
      </c>
      <c r="O33" s="13">
        <v>1457.1351738766384</v>
      </c>
      <c r="P33" s="13">
        <v>1190.8522842044661</v>
      </c>
      <c r="Q33" s="13">
        <v>1006.9985553870778</v>
      </c>
      <c r="R33" s="13">
        <v>1049.2955470508382</v>
      </c>
      <c r="S33" s="13">
        <v>615.99279973624357</v>
      </c>
      <c r="T33" s="13">
        <v>463.84204329766396</v>
      </c>
      <c r="U33" s="13">
        <v>284.8049081264104</v>
      </c>
      <c r="V33" s="13">
        <v>278.64650733286254</v>
      </c>
      <c r="W33" s="13">
        <v>381.56113356609893</v>
      </c>
      <c r="X33" s="13">
        <v>302.79154765173917</v>
      </c>
      <c r="Y33" s="13">
        <v>460.96994317368154</v>
      </c>
      <c r="Z33" s="13">
        <v>648.10107072438586</v>
      </c>
      <c r="AA33" s="13">
        <v>726.92670538507707</v>
      </c>
      <c r="AB33" s="13">
        <v>749.56085926208709</v>
      </c>
      <c r="AC33" s="13">
        <v>717.90523816711902</v>
      </c>
      <c r="AD33" s="13">
        <v>692.70934488966407</v>
      </c>
      <c r="AE33" s="13">
        <v>676.8773309683836</v>
      </c>
      <c r="AF33" s="14">
        <f t="shared" si="13"/>
        <v>1.1300636904615576E-2</v>
      </c>
      <c r="AG33" s="14">
        <f>(AE33-B33)/B33</f>
        <v>-0.48646524015507164</v>
      </c>
      <c r="AI33" s="16">
        <f t="shared" si="14"/>
        <v>-2.2855204766729708E-2</v>
      </c>
      <c r="AJ33" s="17">
        <f t="shared" si="15"/>
        <v>-15.832013921280463</v>
      </c>
      <c r="AL33" s="17">
        <f t="shared" si="5"/>
        <v>-1.5832013921280464E-2</v>
      </c>
    </row>
    <row r="34" spans="1:38" outlineLevel="1" x14ac:dyDescent="0.25">
      <c r="A34" s="12" t="s">
        <v>38</v>
      </c>
      <c r="B34" s="13">
        <v>0</v>
      </c>
      <c r="C34" s="13">
        <v>0</v>
      </c>
      <c r="D34" s="13">
        <v>0</v>
      </c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3.8134041600000002</v>
      </c>
      <c r="N34" s="13">
        <v>5.8339097599999992</v>
      </c>
      <c r="O34" s="13">
        <v>8.11426816</v>
      </c>
      <c r="P34" s="13">
        <v>8.5036185599999996</v>
      </c>
      <c r="Q34" s="13">
        <v>13.767910399999998</v>
      </c>
      <c r="R34" s="13">
        <v>13.70170368</v>
      </c>
      <c r="S34" s="13">
        <v>12.484254719999999</v>
      </c>
      <c r="T34" s="13">
        <v>16.44053504</v>
      </c>
      <c r="U34" s="13">
        <v>21.072775679999999</v>
      </c>
      <c r="V34" s="13">
        <v>20.991303680000001</v>
      </c>
      <c r="W34" s="13">
        <v>22.911470080000001</v>
      </c>
      <c r="X34" s="13">
        <v>22.413890559999999</v>
      </c>
      <c r="Y34" s="13">
        <v>22.730516479999999</v>
      </c>
      <c r="Z34" s="13">
        <v>19.298229759999998</v>
      </c>
      <c r="AA34" s="13">
        <v>20.662671360000001</v>
      </c>
      <c r="AB34" s="13">
        <v>19.890316800000001</v>
      </c>
      <c r="AC34" s="13">
        <v>25.636408320000001</v>
      </c>
      <c r="AD34" s="13">
        <v>27.018687999999997</v>
      </c>
      <c r="AE34" s="13">
        <v>27.018687999999997</v>
      </c>
      <c r="AF34" s="14">
        <f t="shared" si="13"/>
        <v>4.5108377656889748E-4</v>
      </c>
      <c r="AG34" s="14"/>
      <c r="AI34" s="16">
        <f t="shared" si="14"/>
        <v>0</v>
      </c>
      <c r="AJ34" s="17">
        <f t="shared" si="15"/>
        <v>0</v>
      </c>
      <c r="AL34" s="17">
        <f t="shared" si="5"/>
        <v>0</v>
      </c>
    </row>
    <row r="35" spans="1:38" outlineLevel="1" x14ac:dyDescent="0.25">
      <c r="A35" s="12" t="s">
        <v>39</v>
      </c>
      <c r="B35" s="13">
        <v>97.736151786130407</v>
      </c>
      <c r="C35" s="13">
        <v>97.882200732675685</v>
      </c>
      <c r="D35" s="13">
        <v>98.661941870663441</v>
      </c>
      <c r="E35" s="13">
        <v>99.468783822381241</v>
      </c>
      <c r="F35" s="13">
        <v>100.12485467596191</v>
      </c>
      <c r="G35" s="13">
        <v>100.58957019165693</v>
      </c>
      <c r="H35" s="13">
        <v>100.60733564856253</v>
      </c>
      <c r="I35" s="13">
        <v>84.715535539400037</v>
      </c>
      <c r="J35" s="13">
        <v>66.672424749708611</v>
      </c>
      <c r="K35" s="13">
        <v>74.517421147256428</v>
      </c>
      <c r="L35" s="13">
        <v>79.509677802036677</v>
      </c>
      <c r="M35" s="13">
        <v>88.680468027773983</v>
      </c>
      <c r="N35" s="13">
        <v>114.68022125461587</v>
      </c>
      <c r="O35" s="13">
        <v>161.65310805525169</v>
      </c>
      <c r="P35" s="13">
        <v>149.25923145124156</v>
      </c>
      <c r="Q35" s="13">
        <v>132.47789078977468</v>
      </c>
      <c r="R35" s="13">
        <v>130.08429556349773</v>
      </c>
      <c r="S35" s="13">
        <v>84.018016119658313</v>
      </c>
      <c r="T35" s="13">
        <v>69.062305825140754</v>
      </c>
      <c r="U35" s="13">
        <v>70.554009255619121</v>
      </c>
      <c r="V35" s="13">
        <v>62.094445437770631</v>
      </c>
      <c r="W35" s="13">
        <v>44.997079427955953</v>
      </c>
      <c r="X35" s="13">
        <v>48.316555502888967</v>
      </c>
      <c r="Y35" s="13">
        <v>45.162599811442291</v>
      </c>
      <c r="Z35" s="13">
        <v>41.683204244454295</v>
      </c>
      <c r="AA35" s="13">
        <v>42.425007001546405</v>
      </c>
      <c r="AB35" s="13">
        <v>25.043533748889661</v>
      </c>
      <c r="AC35" s="13">
        <v>27.463704720515366</v>
      </c>
      <c r="AD35" s="13">
        <v>23.906869479934141</v>
      </c>
      <c r="AE35" s="13">
        <v>32.526827276451471</v>
      </c>
      <c r="AF35" s="14">
        <f t="shared" si="13"/>
        <v>5.4304354407090215E-4</v>
      </c>
      <c r="AG35" s="14">
        <f t="shared" ref="AG35:AG36" si="21">(AE35-B35)/B35</f>
        <v>-0.66719758572418741</v>
      </c>
      <c r="AI35" s="16">
        <f t="shared" si="14"/>
        <v>0.36056405476895909</v>
      </c>
      <c r="AJ35" s="17">
        <f t="shared" si="15"/>
        <v>8.6199577965173297</v>
      </c>
      <c r="AL35" s="17">
        <f t="shared" si="5"/>
        <v>8.6199577965173305E-3</v>
      </c>
    </row>
    <row r="36" spans="1:38" outlineLevel="1" x14ac:dyDescent="0.25">
      <c r="A36" s="12" t="s">
        <v>40</v>
      </c>
      <c r="B36" s="13">
        <v>136.24246125903687</v>
      </c>
      <c r="C36" s="13">
        <v>136.35292487947538</v>
      </c>
      <c r="D36" s="13">
        <v>138.1350415155589</v>
      </c>
      <c r="E36" s="13">
        <v>138.22474652174972</v>
      </c>
      <c r="F36" s="13">
        <v>136.65847232478484</v>
      </c>
      <c r="G36" s="13">
        <v>135.82943480054763</v>
      </c>
      <c r="H36" s="13">
        <v>136.00608590157566</v>
      </c>
      <c r="I36" s="13">
        <v>135.18615464589334</v>
      </c>
      <c r="J36" s="13">
        <v>145.47812247761419</v>
      </c>
      <c r="K36" s="13">
        <v>144.89987634914675</v>
      </c>
      <c r="L36" s="13">
        <v>145.09695092841093</v>
      </c>
      <c r="M36" s="13">
        <v>148.38402742432575</v>
      </c>
      <c r="N36" s="13">
        <v>152.07503582110829</v>
      </c>
      <c r="O36" s="13">
        <v>138.56564836748166</v>
      </c>
      <c r="P36" s="13">
        <v>136.48845362276316</v>
      </c>
      <c r="Q36" s="13">
        <v>138.72403146157541</v>
      </c>
      <c r="R36" s="13">
        <v>135.0942057968067</v>
      </c>
      <c r="S36" s="13">
        <v>136.34045531548622</v>
      </c>
      <c r="T36" s="13">
        <v>144.45865873252731</v>
      </c>
      <c r="U36" s="13">
        <v>145.21538137198615</v>
      </c>
      <c r="V36" s="13">
        <v>144.45661811879282</v>
      </c>
      <c r="W36" s="13">
        <v>142.9618190039364</v>
      </c>
      <c r="X36" s="13">
        <v>143.77209600435555</v>
      </c>
      <c r="Y36" s="13">
        <v>143.7584021613938</v>
      </c>
      <c r="Z36" s="13">
        <v>145.930239336471</v>
      </c>
      <c r="AA36" s="13">
        <v>146.28633179638013</v>
      </c>
      <c r="AB36" s="13">
        <v>147.11925484995513</v>
      </c>
      <c r="AC36" s="13">
        <v>148.15282980474126</v>
      </c>
      <c r="AD36" s="13">
        <v>147.86617335703824</v>
      </c>
      <c r="AE36" s="13">
        <v>148.26074767186344</v>
      </c>
      <c r="AF36" s="14">
        <f t="shared" si="13"/>
        <v>2.4752503887958046E-3</v>
      </c>
      <c r="AG36" s="14">
        <f t="shared" si="21"/>
        <v>8.8212487515006668E-2</v>
      </c>
      <c r="AI36" s="16">
        <f t="shared" si="14"/>
        <v>2.6684555761950076E-3</v>
      </c>
      <c r="AJ36" s="17">
        <f t="shared" si="15"/>
        <v>0.39457431482520633</v>
      </c>
      <c r="AL36" s="17">
        <f t="shared" si="5"/>
        <v>3.9457431482520634E-4</v>
      </c>
    </row>
    <row r="37" spans="1:38" x14ac:dyDescent="0.25"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2"/>
      <c r="U37" s="21"/>
      <c r="V37" s="21"/>
      <c r="W37" s="21"/>
      <c r="X37" s="21"/>
      <c r="Y37" s="21"/>
      <c r="Z37" s="22"/>
      <c r="AA37" s="22"/>
      <c r="AB37" s="22"/>
      <c r="AC37" s="22"/>
      <c r="AD37" s="22"/>
      <c r="AE37" s="22"/>
      <c r="AF37" s="23"/>
      <c r="AI37" s="24"/>
      <c r="AJ37" s="18"/>
      <c r="AL37" s="18"/>
    </row>
    <row r="38" spans="1:38" x14ac:dyDescent="0.25">
      <c r="A38" s="25" t="s">
        <v>41</v>
      </c>
      <c r="B38" s="26">
        <f>SUM(B2,B7,B8,B9,B10,B11,B17,B23,B24,B32)</f>
        <v>54388.129282599242</v>
      </c>
      <c r="C38" s="26">
        <f t="shared" ref="C38:AA38" si="22">SUM(C2,C7,C8,C9,C10,C11,C17,C23,C24,C32)</f>
        <v>55190.001378128996</v>
      </c>
      <c r="D38" s="26">
        <f t="shared" si="22"/>
        <v>55175.624516879943</v>
      </c>
      <c r="E38" s="26">
        <f t="shared" si="22"/>
        <v>55723.930153209643</v>
      </c>
      <c r="F38" s="26">
        <f t="shared" si="22"/>
        <v>57196.84827403527</v>
      </c>
      <c r="G38" s="26">
        <f t="shared" si="22"/>
        <v>58722.44373414672</v>
      </c>
      <c r="H38" s="26">
        <f t="shared" si="22"/>
        <v>60890.952082158066</v>
      </c>
      <c r="I38" s="26">
        <f t="shared" si="22"/>
        <v>62345.518967767952</v>
      </c>
      <c r="J38" s="26">
        <f t="shared" si="22"/>
        <v>64922.142302288572</v>
      </c>
      <c r="K38" s="26">
        <f t="shared" si="22"/>
        <v>66178.791893224232</v>
      </c>
      <c r="L38" s="26">
        <f t="shared" si="22"/>
        <v>68433.176749413309</v>
      </c>
      <c r="M38" s="26">
        <f t="shared" si="22"/>
        <v>70461.621988550629</v>
      </c>
      <c r="N38" s="26">
        <f t="shared" si="22"/>
        <v>68599.109318773277</v>
      </c>
      <c r="O38" s="26">
        <f t="shared" si="22"/>
        <v>69009.498904068416</v>
      </c>
      <c r="P38" s="26">
        <f t="shared" si="22"/>
        <v>68363.99351601988</v>
      </c>
      <c r="Q38" s="26">
        <f t="shared" si="22"/>
        <v>70243.052810002962</v>
      </c>
      <c r="R38" s="26">
        <f t="shared" si="22"/>
        <v>69598.356656448377</v>
      </c>
      <c r="S38" s="26">
        <f t="shared" si="22"/>
        <v>68569.462987950203</v>
      </c>
      <c r="T38" s="26">
        <f t="shared" si="22"/>
        <v>68106.858812731793</v>
      </c>
      <c r="U38" s="26">
        <f t="shared" si="22"/>
        <v>62332.829380082992</v>
      </c>
      <c r="V38" s="26">
        <f t="shared" si="22"/>
        <v>61902.307084175758</v>
      </c>
      <c r="W38" s="26">
        <f>SUM(W2,W7,W8,W9,W10,W11,W17,W23,W24,W32)</f>
        <v>57740.343352740078</v>
      </c>
      <c r="X38" s="26">
        <f t="shared" si="22"/>
        <v>58735.812048210173</v>
      </c>
      <c r="Y38" s="26">
        <f t="shared" si="22"/>
        <v>58520.206208758485</v>
      </c>
      <c r="Z38" s="26">
        <f t="shared" si="22"/>
        <v>58008.688676653415</v>
      </c>
      <c r="AA38" s="26">
        <f t="shared" si="22"/>
        <v>60384.682726074017</v>
      </c>
      <c r="AB38" s="26">
        <f>SUM(AB2,AB7,AB8,AB9,AB10,AB11,AB17,AB23,AB24,AB32)</f>
        <v>62419.105679314926</v>
      </c>
      <c r="AC38" s="26">
        <f t="shared" ref="AC38:AE38" si="23">SUM(AC2,AC7,AC8,AC9,AC10,AC11,AC17,AC23,AC24,AC32)</f>
        <v>62159.869820690001</v>
      </c>
      <c r="AD38" s="26">
        <f t="shared" si="23"/>
        <v>62696.086081604932</v>
      </c>
      <c r="AE38" s="26">
        <f t="shared" si="23"/>
        <v>59897.272753885503</v>
      </c>
      <c r="AF38" s="9">
        <f>AE38/$AE$38</f>
        <v>1</v>
      </c>
      <c r="AG38" s="9">
        <f>(AE38-B38)/B38</f>
        <v>0.10129312303905327</v>
      </c>
      <c r="AI38" s="10">
        <f>(AE38-AD38)/AD38</f>
        <v>-4.464095771586931E-2</v>
      </c>
      <c r="AJ38" s="11">
        <f>AE38-AD38</f>
        <v>-2798.8133277194283</v>
      </c>
      <c r="AL38" s="11">
        <f>AJ38/1000</f>
        <v>-2.7988133277194285</v>
      </c>
    </row>
    <row r="39" spans="1:38" x14ac:dyDescent="0.25">
      <c r="Z39"/>
      <c r="AA39"/>
      <c r="AB39"/>
      <c r="AC39"/>
      <c r="AD39"/>
      <c r="AE39"/>
      <c r="AF39"/>
      <c r="AG39"/>
      <c r="AH39"/>
      <c r="AI39"/>
    </row>
    <row r="40" spans="1:38" x14ac:dyDescent="0.25">
      <c r="Z40"/>
      <c r="AA40"/>
      <c r="AB40"/>
      <c r="AC40"/>
      <c r="AD40"/>
      <c r="AE40"/>
      <c r="AF40"/>
      <c r="AG40"/>
      <c r="AH40"/>
      <c r="AI40"/>
    </row>
    <row r="41" spans="1:38" x14ac:dyDescent="0.25">
      <c r="Z41"/>
      <c r="AA41"/>
      <c r="AB41"/>
      <c r="AC41"/>
      <c r="AD41"/>
      <c r="AE41"/>
      <c r="AF41"/>
      <c r="AG41"/>
      <c r="AH41"/>
      <c r="AI41"/>
      <c r="AJ41" s="18"/>
    </row>
    <row r="42" spans="1:38" x14ac:dyDescent="0.25">
      <c r="Z42"/>
      <c r="AA42"/>
      <c r="AB42"/>
      <c r="AC42"/>
      <c r="AD42"/>
      <c r="AE42"/>
      <c r="AF42"/>
      <c r="AG42"/>
      <c r="AH42"/>
      <c r="AI42"/>
      <c r="AJ42" s="18"/>
    </row>
    <row r="43" spans="1:38" x14ac:dyDescent="0.25">
      <c r="Z43"/>
      <c r="AA43"/>
      <c r="AB43"/>
      <c r="AC43"/>
      <c r="AD43"/>
      <c r="AE43"/>
      <c r="AF43"/>
      <c r="AG43"/>
      <c r="AH43"/>
      <c r="AI43"/>
      <c r="AJ43" s="18"/>
    </row>
    <row r="44" spans="1:38" x14ac:dyDescent="0.25">
      <c r="Z44"/>
      <c r="AA44"/>
      <c r="AB44"/>
      <c r="AC44"/>
      <c r="AD44"/>
      <c r="AE44"/>
      <c r="AF44"/>
      <c r="AG44"/>
      <c r="AH44"/>
      <c r="AI44"/>
      <c r="AJ44" s="18"/>
    </row>
    <row r="45" spans="1:38" x14ac:dyDescent="0.25">
      <c r="Z45"/>
      <c r="AA45"/>
      <c r="AB45"/>
      <c r="AC45"/>
      <c r="AD45"/>
      <c r="AE45"/>
      <c r="AF45"/>
      <c r="AG45"/>
      <c r="AH45"/>
      <c r="AI45"/>
      <c r="AJ45" s="18"/>
    </row>
    <row r="46" spans="1:38" x14ac:dyDescent="0.25">
      <c r="Z46"/>
      <c r="AA46"/>
      <c r="AB46"/>
      <c r="AC46"/>
      <c r="AD46"/>
      <c r="AE46"/>
      <c r="AF46"/>
      <c r="AG46"/>
      <c r="AH46"/>
      <c r="AI46"/>
      <c r="AJ46" s="18"/>
    </row>
    <row r="47" spans="1:38" x14ac:dyDescent="0.25">
      <c r="Z47"/>
      <c r="AA47"/>
      <c r="AB47"/>
      <c r="AC47"/>
      <c r="AD47"/>
      <c r="AE47"/>
      <c r="AF47"/>
      <c r="AG47"/>
      <c r="AH47"/>
      <c r="AI47"/>
      <c r="AJ47" s="18"/>
    </row>
    <row r="48" spans="1:38" x14ac:dyDescent="0.25">
      <c r="Z48"/>
      <c r="AA48"/>
      <c r="AB48"/>
      <c r="AC48"/>
      <c r="AD48"/>
      <c r="AE48"/>
      <c r="AF48"/>
      <c r="AG48"/>
      <c r="AH48"/>
      <c r="AI48"/>
      <c r="AJ48" s="18"/>
    </row>
    <row r="49" spans="26:36" x14ac:dyDescent="0.25">
      <c r="Z49"/>
      <c r="AA49"/>
      <c r="AB49"/>
      <c r="AC49"/>
      <c r="AD49"/>
      <c r="AE49"/>
      <c r="AF49"/>
      <c r="AG49"/>
      <c r="AH49"/>
      <c r="AI49"/>
      <c r="AJ49" s="18"/>
    </row>
    <row r="50" spans="26:36" x14ac:dyDescent="0.25">
      <c r="Z50"/>
      <c r="AA50"/>
      <c r="AB50"/>
      <c r="AC50"/>
      <c r="AD50"/>
      <c r="AE50"/>
      <c r="AF50"/>
      <c r="AG50"/>
      <c r="AH50"/>
      <c r="AI50"/>
    </row>
    <row r="51" spans="26:36" x14ac:dyDescent="0.25">
      <c r="Z51"/>
      <c r="AA51"/>
      <c r="AB51"/>
      <c r="AC51"/>
      <c r="AD51"/>
      <c r="AE51"/>
      <c r="AF51"/>
      <c r="AG51"/>
      <c r="AH51"/>
      <c r="AI51"/>
    </row>
    <row r="52" spans="26:36" x14ac:dyDescent="0.25">
      <c r="Z52"/>
      <c r="AA52"/>
      <c r="AB52"/>
      <c r="AC52"/>
      <c r="AD52"/>
      <c r="AE52"/>
      <c r="AF52"/>
      <c r="AG52"/>
      <c r="AH52"/>
      <c r="AI52"/>
    </row>
    <row r="53" spans="26:36" x14ac:dyDescent="0.25">
      <c r="AI53" s="18"/>
    </row>
    <row r="111" spans="26:26" x14ac:dyDescent="0.25">
      <c r="Z111" s="28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FB687-DFAB-4905-AC6A-3391178182D5}">
  <sheetPr>
    <tabColor rgb="FFFF0000"/>
    <outlinePr summaryBelow="0"/>
  </sheetPr>
  <dimension ref="A1:AP61"/>
  <sheetViews>
    <sheetView zoomScale="75" zoomScaleNormal="75" workbookViewId="0">
      <pane ySplit="1" topLeftCell="A110" activePane="bottomLeft" state="frozen"/>
      <selection activeCell="X454" sqref="X454"/>
      <selection pane="bottomLeft" activeCell="X454" sqref="X454"/>
    </sheetView>
  </sheetViews>
  <sheetFormatPr defaultRowHeight="15" outlineLevelRow="1" x14ac:dyDescent="0.25"/>
  <cols>
    <col min="1" max="1" width="45.42578125" style="34" customWidth="1"/>
    <col min="2" max="29" width="9.85546875" style="34" bestFit="1" customWidth="1"/>
    <col min="30" max="31" width="9.85546875" style="34" customWidth="1"/>
    <col min="32" max="32" width="11.140625" style="34" bestFit="1" customWidth="1"/>
    <col min="33" max="33" width="11" style="34" bestFit="1" customWidth="1"/>
    <col min="34" max="34" width="5.85546875" style="34" customWidth="1"/>
    <col min="35" max="35" width="7.5703125" style="34" bestFit="1" customWidth="1"/>
    <col min="36" max="36" width="13.85546875" style="34" bestFit="1" customWidth="1"/>
    <col min="37" max="37" width="13.5703125" style="34" customWidth="1"/>
    <col min="38" max="16384" width="9.140625" style="34"/>
  </cols>
  <sheetData>
    <row r="1" spans="1:36" ht="30" x14ac:dyDescent="0.25">
      <c r="A1" s="29" t="s">
        <v>0</v>
      </c>
      <c r="B1" s="30">
        <v>1990</v>
      </c>
      <c r="C1" s="30">
        <v>1991</v>
      </c>
      <c r="D1" s="30">
        <v>1992</v>
      </c>
      <c r="E1" s="30">
        <v>1993</v>
      </c>
      <c r="F1" s="30">
        <v>1994</v>
      </c>
      <c r="G1" s="30">
        <v>1995</v>
      </c>
      <c r="H1" s="30">
        <v>1996</v>
      </c>
      <c r="I1" s="30">
        <v>1997</v>
      </c>
      <c r="J1" s="30">
        <v>1998</v>
      </c>
      <c r="K1" s="30">
        <v>1999</v>
      </c>
      <c r="L1" s="30">
        <v>2000</v>
      </c>
      <c r="M1" s="30">
        <v>2001</v>
      </c>
      <c r="N1" s="30">
        <v>2002</v>
      </c>
      <c r="O1" s="30">
        <v>2003</v>
      </c>
      <c r="P1" s="30">
        <v>2004</v>
      </c>
      <c r="Q1" s="30">
        <v>2005</v>
      </c>
      <c r="R1" s="30">
        <v>2006</v>
      </c>
      <c r="S1" s="30">
        <v>2007</v>
      </c>
      <c r="T1" s="30">
        <v>2008</v>
      </c>
      <c r="U1" s="30">
        <v>2009</v>
      </c>
      <c r="V1" s="30">
        <v>2010</v>
      </c>
      <c r="W1" s="30">
        <v>2011</v>
      </c>
      <c r="X1" s="30">
        <v>2012</v>
      </c>
      <c r="Y1" s="30">
        <v>2013</v>
      </c>
      <c r="Z1" s="30">
        <v>2014</v>
      </c>
      <c r="AA1" s="30">
        <v>2015</v>
      </c>
      <c r="AB1" s="30">
        <v>2016</v>
      </c>
      <c r="AC1" s="30">
        <v>2017</v>
      </c>
      <c r="AD1" s="30">
        <v>2018</v>
      </c>
      <c r="AE1" s="30">
        <v>2019</v>
      </c>
      <c r="AF1" s="29" t="s">
        <v>1</v>
      </c>
      <c r="AG1" s="31" t="s">
        <v>2</v>
      </c>
      <c r="AH1" s="32"/>
      <c r="AI1" s="31" t="s">
        <v>3</v>
      </c>
      <c r="AJ1" s="33" t="s">
        <v>4</v>
      </c>
    </row>
    <row r="2" spans="1:36" x14ac:dyDescent="0.25">
      <c r="A2" s="35" t="s">
        <v>5</v>
      </c>
      <c r="B2" s="36">
        <f t="shared" ref="B2:AA2" si="0">SUM(B3:B6)</f>
        <v>11145.01140662338</v>
      </c>
      <c r="C2" s="36">
        <f t="shared" si="0"/>
        <v>11604.43662549974</v>
      </c>
      <c r="D2" s="36">
        <f t="shared" si="0"/>
        <v>12263.693006921325</v>
      </c>
      <c r="E2" s="36">
        <f t="shared" si="0"/>
        <v>12282.243162959678</v>
      </c>
      <c r="F2" s="36">
        <f t="shared" si="0"/>
        <v>12618.231062362178</v>
      </c>
      <c r="G2" s="36">
        <f t="shared" si="0"/>
        <v>13301.426858620378</v>
      </c>
      <c r="H2" s="36">
        <f t="shared" si="0"/>
        <v>14016.866840497212</v>
      </c>
      <c r="I2" s="36">
        <f t="shared" si="0"/>
        <v>14674.046102231041</v>
      </c>
      <c r="J2" s="36">
        <f t="shared" si="0"/>
        <v>15057.166699559841</v>
      </c>
      <c r="K2" s="36">
        <f t="shared" si="0"/>
        <v>15751.385157682187</v>
      </c>
      <c r="L2" s="36">
        <f t="shared" si="0"/>
        <v>16028.429634405551</v>
      </c>
      <c r="M2" s="36">
        <f t="shared" si="0"/>
        <v>17295.086196582459</v>
      </c>
      <c r="N2" s="36">
        <f t="shared" si="0"/>
        <v>16314.676772566381</v>
      </c>
      <c r="O2" s="36">
        <f t="shared" si="0"/>
        <v>15611.028112618849</v>
      </c>
      <c r="P2" s="36">
        <f t="shared" si="0"/>
        <v>15234.590208933931</v>
      </c>
      <c r="Q2" s="36">
        <f t="shared" si="0"/>
        <v>15719.059947672391</v>
      </c>
      <c r="R2" s="36">
        <f t="shared" si="0"/>
        <v>14959.198112541471</v>
      </c>
      <c r="S2" s="36">
        <f t="shared" si="0"/>
        <v>14458.950363285474</v>
      </c>
      <c r="T2" s="36">
        <f t="shared" si="0"/>
        <v>14559.189138799591</v>
      </c>
      <c r="U2" s="36">
        <f t="shared" si="0"/>
        <v>12973.677577514331</v>
      </c>
      <c r="V2" s="36">
        <f t="shared" si="0"/>
        <v>13229.357130510587</v>
      </c>
      <c r="W2" s="36">
        <f t="shared" si="0"/>
        <v>11842.800829166445</v>
      </c>
      <c r="X2" s="36">
        <f t="shared" si="0"/>
        <v>12668.96799281217</v>
      </c>
      <c r="Y2" s="36">
        <f t="shared" si="0"/>
        <v>11303.175363002227</v>
      </c>
      <c r="Z2" s="36">
        <f t="shared" si="0"/>
        <v>11121.012333157874</v>
      </c>
      <c r="AA2" s="36">
        <f t="shared" si="0"/>
        <v>11747.084482409497</v>
      </c>
      <c r="AB2" s="36">
        <f>SUM(AB3:AB6)</f>
        <v>12443.673796536765</v>
      </c>
      <c r="AC2" s="36">
        <f>SUM(AC3:AC6)</f>
        <v>11674.938314831425</v>
      </c>
      <c r="AD2" s="36">
        <f t="shared" ref="AD2:AE2" si="1">SUM(AD3:AD6)</f>
        <v>10399.146069482391</v>
      </c>
      <c r="AE2" s="36">
        <f t="shared" si="1"/>
        <v>9218.2414903615881</v>
      </c>
      <c r="AF2" s="9">
        <f>AE2/$AE$38</f>
        <v>0.24735194876095298</v>
      </c>
      <c r="AG2" s="9">
        <f>(AE2-B2)/B2</f>
        <v>-0.17288182541623329</v>
      </c>
      <c r="AH2" s="6"/>
      <c r="AI2" s="10">
        <f>(AE2-AD2)/AD2</f>
        <v>-0.11355784131028956</v>
      </c>
      <c r="AJ2" s="11">
        <f t="shared" ref="AJ2:AJ18" si="2">AE2-AD2</f>
        <v>-1180.9045791208027</v>
      </c>
    </row>
    <row r="3" spans="1:36" outlineLevel="1" x14ac:dyDescent="0.25">
      <c r="A3" s="37" t="s">
        <v>6</v>
      </c>
      <c r="B3" s="38">
        <v>10876.49</v>
      </c>
      <c r="C3" s="38">
        <v>11361.810000000001</v>
      </c>
      <c r="D3" s="38">
        <v>12027.130000000001</v>
      </c>
      <c r="E3" s="38">
        <v>12047.519999999999</v>
      </c>
      <c r="F3" s="38">
        <v>12368.4</v>
      </c>
      <c r="G3" s="38">
        <v>13051.270999999999</v>
      </c>
      <c r="H3" s="38">
        <v>13765.810000000001</v>
      </c>
      <c r="I3" s="38">
        <v>14404.19</v>
      </c>
      <c r="J3" s="38">
        <v>14730.09</v>
      </c>
      <c r="K3" s="38">
        <v>15411.99</v>
      </c>
      <c r="L3" s="38">
        <v>15667.305</v>
      </c>
      <c r="M3" s="38">
        <v>16799.705999999998</v>
      </c>
      <c r="N3" s="38">
        <v>15830.458000000001</v>
      </c>
      <c r="O3" s="38">
        <v>15108.59</v>
      </c>
      <c r="P3" s="38">
        <v>14736.822</v>
      </c>
      <c r="Q3" s="38">
        <v>15136.447757829999</v>
      </c>
      <c r="R3" s="38">
        <v>14410.774854998932</v>
      </c>
      <c r="S3" s="38">
        <v>13932.81325075683</v>
      </c>
      <c r="T3" s="38">
        <v>14005.000329140019</v>
      </c>
      <c r="U3" s="38">
        <v>12466.315535650141</v>
      </c>
      <c r="V3" s="38">
        <v>12745.138537904344</v>
      </c>
      <c r="W3" s="38">
        <v>11420.568272129793</v>
      </c>
      <c r="X3" s="38">
        <v>12209.831011564715</v>
      </c>
      <c r="Y3" s="38">
        <v>10847.438602129228</v>
      </c>
      <c r="Z3" s="38">
        <v>10707.418801325504</v>
      </c>
      <c r="AA3" s="38">
        <v>11272.921576076138</v>
      </c>
      <c r="AB3" s="38">
        <v>12003.253386702405</v>
      </c>
      <c r="AC3" s="38">
        <v>11230.374821556863</v>
      </c>
      <c r="AD3" s="38">
        <v>9958.1445107412928</v>
      </c>
      <c r="AE3" s="38">
        <v>8835.5640890645573</v>
      </c>
      <c r="AF3" s="14">
        <f t="shared" ref="AF3:AF18" si="3">AE3/$AE$38</f>
        <v>0.23708361276036458</v>
      </c>
      <c r="AG3" s="14">
        <f>(AE3-B3)/B3</f>
        <v>-0.18764563852267069</v>
      </c>
      <c r="AH3" s="6"/>
      <c r="AI3" s="16">
        <f t="shared" ref="AI3:AI18" si="4">(AE3-AD3)/AD3</f>
        <v>-0.11272987858991913</v>
      </c>
      <c r="AJ3" s="17">
        <f t="shared" si="2"/>
        <v>-1122.5804216767356</v>
      </c>
    </row>
    <row r="4" spans="1:36" outlineLevel="1" x14ac:dyDescent="0.25">
      <c r="A4" s="37" t="s">
        <v>7</v>
      </c>
      <c r="B4" s="38">
        <v>168.38152075404003</v>
      </c>
      <c r="C4" s="38">
        <v>166.39219078560001</v>
      </c>
      <c r="D4" s="38">
        <v>171.56288920428003</v>
      </c>
      <c r="E4" s="38">
        <v>172.39000452336003</v>
      </c>
      <c r="F4" s="38">
        <v>177.99303023531999</v>
      </c>
      <c r="G4" s="38">
        <v>180.99686287439999</v>
      </c>
      <c r="H4" s="38">
        <v>179.11615901328003</v>
      </c>
      <c r="I4" s="38">
        <v>218.39591609712005</v>
      </c>
      <c r="J4" s="38">
        <v>247.44679701228003</v>
      </c>
      <c r="K4" s="38">
        <v>223.50005276940004</v>
      </c>
      <c r="L4" s="38">
        <v>274.3108398558</v>
      </c>
      <c r="M4" s="38">
        <v>320.94423886860005</v>
      </c>
      <c r="N4" s="38">
        <v>339.20318181708001</v>
      </c>
      <c r="O4" s="38">
        <v>337.07391266412003</v>
      </c>
      <c r="P4" s="38">
        <v>336.13731252504004</v>
      </c>
      <c r="Q4" s="38">
        <v>411.21800000000002</v>
      </c>
      <c r="R4" s="38">
        <v>376.5308176376102</v>
      </c>
      <c r="S4" s="38">
        <v>360.19567000000001</v>
      </c>
      <c r="T4" s="38">
        <v>366.88738999999998</v>
      </c>
      <c r="U4" s="38">
        <v>314.90624917837295</v>
      </c>
      <c r="V4" s="38">
        <v>310.11213604709911</v>
      </c>
      <c r="W4" s="38">
        <v>285.17234600815999</v>
      </c>
      <c r="X4" s="38">
        <v>313.29541118269913</v>
      </c>
      <c r="Y4" s="38">
        <v>294.25747651457567</v>
      </c>
      <c r="Z4" s="38">
        <v>279.18488377122759</v>
      </c>
      <c r="AA4" s="38">
        <v>358.37596659407865</v>
      </c>
      <c r="AB4" s="38">
        <v>313.25275922727405</v>
      </c>
      <c r="AC4" s="38">
        <v>310.86031125936626</v>
      </c>
      <c r="AD4" s="38">
        <v>321.84914255165779</v>
      </c>
      <c r="AE4" s="38">
        <v>274.79058009672252</v>
      </c>
      <c r="AF4" s="14">
        <f t="shared" si="3"/>
        <v>7.3734220956507964E-3</v>
      </c>
      <c r="AG4" s="14">
        <f t="shared" ref="AG4:AG6" si="5">(AE4-B4)/B4</f>
        <v>0.6319521219796882</v>
      </c>
      <c r="AH4" s="19"/>
      <c r="AI4" s="16">
        <f t="shared" si="4"/>
        <v>-0.14621310494056147</v>
      </c>
      <c r="AJ4" s="17">
        <f t="shared" si="2"/>
        <v>-47.05856245493527</v>
      </c>
    </row>
    <row r="5" spans="1:36" outlineLevel="1" x14ac:dyDescent="0.25">
      <c r="A5" s="37" t="s">
        <v>8</v>
      </c>
      <c r="B5" s="38">
        <v>100.13426594215507</v>
      </c>
      <c r="C5" s="38">
        <v>76.228674882093415</v>
      </c>
      <c r="D5" s="38">
        <v>64.994420966561947</v>
      </c>
      <c r="E5" s="38">
        <v>62.326645745399738</v>
      </c>
      <c r="F5" s="38">
        <v>71.831424423142963</v>
      </c>
      <c r="G5" s="38">
        <v>69.151185277439168</v>
      </c>
      <c r="H5" s="38">
        <v>71.92811258959226</v>
      </c>
      <c r="I5" s="38">
        <v>51.443543650729268</v>
      </c>
      <c r="J5" s="38">
        <v>79.607856453791257</v>
      </c>
      <c r="K5" s="38">
        <v>77.602415435076225</v>
      </c>
      <c r="L5" s="38">
        <v>86.778921820303381</v>
      </c>
      <c r="M5" s="38">
        <v>118.34729150779896</v>
      </c>
      <c r="N5" s="38">
        <v>144.97432077428275</v>
      </c>
      <c r="O5" s="38">
        <v>165.32225426241661</v>
      </c>
      <c r="P5" s="38">
        <v>161.58598964806058</v>
      </c>
      <c r="Q5" s="38">
        <v>171.35406317316358</v>
      </c>
      <c r="R5" s="38">
        <v>171.84597470340819</v>
      </c>
      <c r="S5" s="38">
        <v>165.88404123771215</v>
      </c>
      <c r="T5" s="38">
        <v>187.24358495801121</v>
      </c>
      <c r="U5" s="38">
        <v>192.39467487176469</v>
      </c>
      <c r="V5" s="38">
        <v>174.03347294705799</v>
      </c>
      <c r="W5" s="38">
        <v>136.99781791262362</v>
      </c>
      <c r="X5" s="38">
        <v>145.78628717532376</v>
      </c>
      <c r="Y5" s="38">
        <v>161.42726374180808</v>
      </c>
      <c r="Z5" s="38">
        <v>134.36401011618662</v>
      </c>
      <c r="AA5" s="38">
        <v>115.38187975304847</v>
      </c>
      <c r="AB5" s="38">
        <v>125.80027444045098</v>
      </c>
      <c r="AC5" s="38">
        <v>128.94301868448929</v>
      </c>
      <c r="AD5" s="38">
        <v>118.94766451143931</v>
      </c>
      <c r="AE5" s="38">
        <v>107.61050560130698</v>
      </c>
      <c r="AF5" s="14">
        <f t="shared" si="3"/>
        <v>2.8874995621958528E-3</v>
      </c>
      <c r="AG5" s="14">
        <f t="shared" si="5"/>
        <v>7.4662150751379566E-2</v>
      </c>
      <c r="AH5" s="19"/>
      <c r="AI5" s="16">
        <f t="shared" si="4"/>
        <v>-9.5312160660725079E-2</v>
      </c>
      <c r="AJ5" s="17">
        <f t="shared" si="2"/>
        <v>-11.337158910132331</v>
      </c>
    </row>
    <row r="6" spans="1:36" outlineLevel="1" x14ac:dyDescent="0.25">
      <c r="A6" s="37" t="s">
        <v>9</v>
      </c>
      <c r="B6" s="38">
        <v>5.6199271862795858E-3</v>
      </c>
      <c r="C6" s="38">
        <v>5.7598320448642706E-3</v>
      </c>
      <c r="D6" s="38">
        <v>5.6967504807671912E-3</v>
      </c>
      <c r="E6" s="38">
        <v>6.5126909199477619E-3</v>
      </c>
      <c r="F6" s="38">
        <v>6.607703715923589E-3</v>
      </c>
      <c r="G6" s="38">
        <v>7.8104685396743105E-3</v>
      </c>
      <c r="H6" s="38">
        <v>1.2568894338527184E-2</v>
      </c>
      <c r="I6" s="38">
        <v>1.6642483189701993E-2</v>
      </c>
      <c r="J6" s="38">
        <v>2.2046093769677338E-2</v>
      </c>
      <c r="K6" s="38">
        <v>38.292689477712685</v>
      </c>
      <c r="L6" s="38">
        <v>3.4872729446852498E-2</v>
      </c>
      <c r="M6" s="38">
        <v>56.088666206062818</v>
      </c>
      <c r="N6" s="38">
        <v>4.1269975018590109E-2</v>
      </c>
      <c r="O6" s="38">
        <v>4.1945692312063465E-2</v>
      </c>
      <c r="P6" s="38">
        <v>4.4906760831578289E-2</v>
      </c>
      <c r="Q6" s="38">
        <v>4.0126669228187459E-2</v>
      </c>
      <c r="R6" s="38">
        <v>4.6465201520014938E-2</v>
      </c>
      <c r="S6" s="38">
        <v>5.7401290932851887E-2</v>
      </c>
      <c r="T6" s="38">
        <v>5.7834701561154743E-2</v>
      </c>
      <c r="U6" s="38">
        <v>6.1117814051658725E-2</v>
      </c>
      <c r="V6" s="38">
        <v>7.2983612085977853E-2</v>
      </c>
      <c r="W6" s="38">
        <v>6.2393115870048095E-2</v>
      </c>
      <c r="X6" s="38">
        <v>5.5282889432504659E-2</v>
      </c>
      <c r="Y6" s="38">
        <v>5.2020616612560945E-2</v>
      </c>
      <c r="Z6" s="38">
        <v>4.4637944954731543E-2</v>
      </c>
      <c r="AA6" s="38">
        <v>0.40505998623209422</v>
      </c>
      <c r="AB6" s="38">
        <v>1.3673761666343356</v>
      </c>
      <c r="AC6" s="38">
        <v>4.760163330705967</v>
      </c>
      <c r="AD6" s="38">
        <v>0.20475167800074748</v>
      </c>
      <c r="AE6" s="38">
        <v>0.27631559900164188</v>
      </c>
      <c r="AF6" s="14">
        <f t="shared" si="3"/>
        <v>7.4143427417874275E-6</v>
      </c>
      <c r="AG6" s="14">
        <f t="shared" si="5"/>
        <v>48.16711370856104</v>
      </c>
      <c r="AH6" s="6"/>
      <c r="AI6" s="16">
        <f t="shared" si="4"/>
        <v>0.34951567527877914</v>
      </c>
      <c r="AJ6" s="17">
        <f t="shared" si="2"/>
        <v>7.1563921000894398E-2</v>
      </c>
    </row>
    <row r="7" spans="1:36" x14ac:dyDescent="0.25">
      <c r="A7" s="39" t="s">
        <v>10</v>
      </c>
      <c r="B7" s="36">
        <v>7049.5044891369562</v>
      </c>
      <c r="C7" s="36">
        <v>7159.4148495444533</v>
      </c>
      <c r="D7" s="36">
        <v>6433.7295836338853</v>
      </c>
      <c r="E7" s="36">
        <v>6434.2392125264596</v>
      </c>
      <c r="F7" s="36">
        <v>6402.1403694599985</v>
      </c>
      <c r="G7" s="36">
        <v>6258.2886844113773</v>
      </c>
      <c r="H7" s="36">
        <v>6587.5107812645547</v>
      </c>
      <c r="I7" s="36">
        <v>6373.7871256388653</v>
      </c>
      <c r="J7" s="36">
        <v>6920.2035510267979</v>
      </c>
      <c r="K7" s="36">
        <v>6731.6469981132723</v>
      </c>
      <c r="L7" s="36">
        <v>6824.0354985692029</v>
      </c>
      <c r="M7" s="36">
        <v>7177.4360745910835</v>
      </c>
      <c r="N7" s="36">
        <v>7185.4012137839018</v>
      </c>
      <c r="O7" s="36">
        <v>7420.3943299933635</v>
      </c>
      <c r="P7" s="36">
        <v>7570.4184232989555</v>
      </c>
      <c r="Q7" s="36">
        <v>7995.0072078670291</v>
      </c>
      <c r="R7" s="36">
        <v>7861.6917637699753</v>
      </c>
      <c r="S7" s="36">
        <v>7692.3059065524958</v>
      </c>
      <c r="T7" s="36">
        <v>8453.6115936471524</v>
      </c>
      <c r="U7" s="36">
        <v>8293.97694651243</v>
      </c>
      <c r="V7" s="36">
        <v>8561.0133359430001</v>
      </c>
      <c r="W7" s="36">
        <v>7397.9138219037732</v>
      </c>
      <c r="X7" s="36">
        <v>6913.4173703568722</v>
      </c>
      <c r="Y7" s="36">
        <v>6768.1119954990454</v>
      </c>
      <c r="Z7" s="36">
        <v>5965.5521408310478</v>
      </c>
      <c r="AA7" s="36">
        <v>6300.0344116718097</v>
      </c>
      <c r="AB7" s="36">
        <v>6320.3332146178946</v>
      </c>
      <c r="AC7" s="36">
        <v>6263.0769441247521</v>
      </c>
      <c r="AD7" s="36">
        <v>6859.8274802726128</v>
      </c>
      <c r="AE7" s="36">
        <v>6374.3437160374278</v>
      </c>
      <c r="AF7" s="9">
        <f t="shared" si="3"/>
        <v>0.17104198689984046</v>
      </c>
      <c r="AG7" s="9">
        <f>(AE7-B7)/B7</f>
        <v>-9.5774217058791564E-2</v>
      </c>
      <c r="AH7" s="6"/>
      <c r="AI7" s="10">
        <f t="shared" si="4"/>
        <v>-7.0772007842956952E-2</v>
      </c>
      <c r="AJ7" s="11">
        <f t="shared" si="2"/>
        <v>-485.48376423518494</v>
      </c>
    </row>
    <row r="8" spans="1:36" x14ac:dyDescent="0.25">
      <c r="A8" s="39" t="s">
        <v>11</v>
      </c>
      <c r="B8" s="36">
        <v>4078.2372777494315</v>
      </c>
      <c r="C8" s="36">
        <v>4166.2449923580834</v>
      </c>
      <c r="D8" s="36">
        <v>3845.8652437488931</v>
      </c>
      <c r="E8" s="36">
        <v>4053.918639369434</v>
      </c>
      <c r="F8" s="36">
        <v>4294.6717762571125</v>
      </c>
      <c r="G8" s="36">
        <v>4313.4749930639146</v>
      </c>
      <c r="H8" s="36">
        <v>4179.472888514837</v>
      </c>
      <c r="I8" s="36">
        <v>4522.118765354624</v>
      </c>
      <c r="J8" s="36">
        <v>4503.8718883142637</v>
      </c>
      <c r="K8" s="36">
        <v>4673.8488858308847</v>
      </c>
      <c r="L8" s="36">
        <v>5455.6314941050032</v>
      </c>
      <c r="M8" s="36">
        <v>5419.5077684948519</v>
      </c>
      <c r="N8" s="36">
        <v>5083.5523441446894</v>
      </c>
      <c r="O8" s="36">
        <v>5196.8447384771098</v>
      </c>
      <c r="P8" s="36">
        <v>5265.5144696745147</v>
      </c>
      <c r="Q8" s="36">
        <v>5441.110198890703</v>
      </c>
      <c r="R8" s="36">
        <v>5231.9413026927496</v>
      </c>
      <c r="S8" s="36">
        <v>5320.6728623742829</v>
      </c>
      <c r="T8" s="36">
        <v>5132.336523594945</v>
      </c>
      <c r="U8" s="36">
        <v>4113.7253781825948</v>
      </c>
      <c r="V8" s="36">
        <v>4141.8290549692365</v>
      </c>
      <c r="W8" s="36">
        <v>3670.4149715625776</v>
      </c>
      <c r="X8" s="36">
        <v>3739.25363308654</v>
      </c>
      <c r="Y8" s="36">
        <v>3902.2404000790666</v>
      </c>
      <c r="Z8" s="36">
        <v>4157.8350550464138</v>
      </c>
      <c r="AA8" s="36">
        <v>4239.8364887387806</v>
      </c>
      <c r="AB8" s="36">
        <v>4331.5599482175439</v>
      </c>
      <c r="AC8" s="36">
        <v>4439.7044223331213</v>
      </c>
      <c r="AD8" s="36">
        <v>4662.0251866544868</v>
      </c>
      <c r="AE8" s="36">
        <v>4567.7695052441386</v>
      </c>
      <c r="AF8" s="9">
        <f t="shared" si="3"/>
        <v>0.12256640160646011</v>
      </c>
      <c r="AG8" s="9">
        <f t="shared" ref="AG8:AG11" si="6">(AE8-B8)/B8</f>
        <v>0.12003524909292541</v>
      </c>
      <c r="AH8" s="6"/>
      <c r="AI8" s="10">
        <f t="shared" si="4"/>
        <v>-2.0217754653098937E-2</v>
      </c>
      <c r="AJ8" s="11">
        <f t="shared" si="2"/>
        <v>-94.255681410348188</v>
      </c>
    </row>
    <row r="9" spans="1:36" x14ac:dyDescent="0.25">
      <c r="A9" s="39" t="s">
        <v>12</v>
      </c>
      <c r="B9" s="36">
        <v>989.4468623311061</v>
      </c>
      <c r="C9" s="36">
        <v>1007.2094190119986</v>
      </c>
      <c r="D9" s="36">
        <v>1001.3319940548295</v>
      </c>
      <c r="E9" s="36">
        <v>989.3047861881048</v>
      </c>
      <c r="F9" s="36">
        <v>1078.5796101239841</v>
      </c>
      <c r="G9" s="36">
        <v>1057.9249972656974</v>
      </c>
      <c r="H9" s="36">
        <v>957.38840588935761</v>
      </c>
      <c r="I9" s="36">
        <v>965.64145474655686</v>
      </c>
      <c r="J9" s="36">
        <v>954.37482503698493</v>
      </c>
      <c r="K9" s="36">
        <v>989.29375699139962</v>
      </c>
      <c r="L9" s="36">
        <v>1015.5421067955906</v>
      </c>
      <c r="M9" s="36">
        <v>993.05429392488782</v>
      </c>
      <c r="N9" s="36">
        <v>947.05858716449916</v>
      </c>
      <c r="O9" s="36">
        <v>1031.8374033009577</v>
      </c>
      <c r="P9" s="36">
        <v>988.20634833691213</v>
      </c>
      <c r="Q9" s="36">
        <v>1005.6317749647139</v>
      </c>
      <c r="R9" s="36">
        <v>978.05274457116343</v>
      </c>
      <c r="S9" s="36">
        <v>956.52832896683435</v>
      </c>
      <c r="T9" s="36">
        <v>982.49954563452195</v>
      </c>
      <c r="U9" s="36">
        <v>747.34649836098242</v>
      </c>
      <c r="V9" s="36">
        <v>797.46373019760949</v>
      </c>
      <c r="W9" s="36">
        <v>828.65522036490586</v>
      </c>
      <c r="X9" s="36">
        <v>853.43474318095036</v>
      </c>
      <c r="Y9" s="36">
        <v>863.88925551443822</v>
      </c>
      <c r="Z9" s="36">
        <v>770.08023760030005</v>
      </c>
      <c r="AA9" s="36">
        <v>851.72997961304895</v>
      </c>
      <c r="AB9" s="36">
        <v>819.45353265348979</v>
      </c>
      <c r="AC9" s="36">
        <v>830.35809001680718</v>
      </c>
      <c r="AD9" s="36">
        <v>870.49988172828921</v>
      </c>
      <c r="AE9" s="36">
        <v>886.89836837789949</v>
      </c>
      <c r="AF9" s="9">
        <f t="shared" si="3"/>
        <v>2.3798035666624515E-2</v>
      </c>
      <c r="AG9" s="9">
        <f t="shared" si="6"/>
        <v>-0.10364224483122372</v>
      </c>
      <c r="AH9" s="6"/>
      <c r="AI9" s="10">
        <f t="shared" si="4"/>
        <v>1.8838011347058134E-2</v>
      </c>
      <c r="AJ9" s="11">
        <f t="shared" si="2"/>
        <v>16.398486649610277</v>
      </c>
    </row>
    <row r="10" spans="1:36" x14ac:dyDescent="0.25">
      <c r="A10" s="39" t="s">
        <v>13</v>
      </c>
      <c r="B10" s="36">
        <v>1109.1545152725203</v>
      </c>
      <c r="C10" s="36">
        <v>1089.0284293973455</v>
      </c>
      <c r="D10" s="36">
        <v>1001.7456374629078</v>
      </c>
      <c r="E10" s="36">
        <v>981.45858769397148</v>
      </c>
      <c r="F10" s="36">
        <v>997.39947542435652</v>
      </c>
      <c r="G10" s="36">
        <v>937.10021675795917</v>
      </c>
      <c r="H10" s="36">
        <v>903.28911162993927</v>
      </c>
      <c r="I10" s="36">
        <v>866.17350114486658</v>
      </c>
      <c r="J10" s="36">
        <v>824.58702530469645</v>
      </c>
      <c r="K10" s="36">
        <v>864.1853327401717</v>
      </c>
      <c r="L10" s="36">
        <v>918.6998540191089</v>
      </c>
      <c r="M10" s="36">
        <v>916.66440536023458</v>
      </c>
      <c r="N10" s="36">
        <v>887.03136550296767</v>
      </c>
      <c r="O10" s="36">
        <v>875.15706471892713</v>
      </c>
      <c r="P10" s="36">
        <v>850.57559424377007</v>
      </c>
      <c r="Q10" s="36">
        <v>882.41419262357135</v>
      </c>
      <c r="R10" s="36">
        <v>892.25901993733191</v>
      </c>
      <c r="S10" s="36">
        <v>886.78936577923469</v>
      </c>
      <c r="T10" s="36">
        <v>937.42096216564028</v>
      </c>
      <c r="U10" s="36">
        <v>837.01396076661786</v>
      </c>
      <c r="V10" s="36">
        <v>886.36209232413137</v>
      </c>
      <c r="W10" s="36">
        <v>770.39631504434465</v>
      </c>
      <c r="X10" s="36">
        <v>812.39441688282727</v>
      </c>
      <c r="Y10" s="36">
        <v>842.54940399400175</v>
      </c>
      <c r="Z10" s="36">
        <v>837.82311114231686</v>
      </c>
      <c r="AA10" s="36">
        <v>852.95417263249146</v>
      </c>
      <c r="AB10" s="36">
        <v>878.855551135263</v>
      </c>
      <c r="AC10" s="36">
        <v>818.13857997685545</v>
      </c>
      <c r="AD10" s="36">
        <v>868.63099185507849</v>
      </c>
      <c r="AE10" s="36">
        <v>880.01361075096429</v>
      </c>
      <c r="AF10" s="9">
        <f t="shared" si="3"/>
        <v>2.3613297805553091E-2</v>
      </c>
      <c r="AG10" s="9">
        <f t="shared" si="6"/>
        <v>-0.20659060695908166</v>
      </c>
      <c r="AH10" s="6"/>
      <c r="AI10" s="10">
        <f t="shared" si="4"/>
        <v>1.3104090232351349E-2</v>
      </c>
      <c r="AJ10" s="11">
        <f t="shared" si="2"/>
        <v>11.382618895885798</v>
      </c>
    </row>
    <row r="11" spans="1:36" x14ac:dyDescent="0.25">
      <c r="A11" s="39" t="s">
        <v>14</v>
      </c>
      <c r="B11" s="36">
        <f t="shared" ref="B11:AA11" si="7">SUM(B12:B16)</f>
        <v>5029.8143615790523</v>
      </c>
      <c r="C11" s="36">
        <f t="shared" si="7"/>
        <v>5207.6552768157653</v>
      </c>
      <c r="D11" s="36">
        <f t="shared" si="7"/>
        <v>5622.0130167481529</v>
      </c>
      <c r="E11" s="36">
        <f t="shared" si="7"/>
        <v>5583.8216942941708</v>
      </c>
      <c r="F11" s="36">
        <f t="shared" si="7"/>
        <v>5805.9560703823481</v>
      </c>
      <c r="G11" s="36">
        <f t="shared" si="7"/>
        <v>6059.0869150446697</v>
      </c>
      <c r="H11" s="36">
        <f t="shared" si="7"/>
        <v>7027.5449386946857</v>
      </c>
      <c r="I11" s="36">
        <f t="shared" si="7"/>
        <v>7348.1884964627097</v>
      </c>
      <c r="J11" s="36">
        <f t="shared" si="7"/>
        <v>8620.9207994622502</v>
      </c>
      <c r="K11" s="36">
        <f t="shared" si="7"/>
        <v>9533.8043180266959</v>
      </c>
      <c r="L11" s="36">
        <f t="shared" si="7"/>
        <v>10562.167041217335</v>
      </c>
      <c r="M11" s="36">
        <f t="shared" si="7"/>
        <v>11079.39332366397</v>
      </c>
      <c r="N11" s="36">
        <f t="shared" si="7"/>
        <v>11279.489910931381</v>
      </c>
      <c r="O11" s="36">
        <f t="shared" si="7"/>
        <v>11489.428789398011</v>
      </c>
      <c r="P11" s="36">
        <f t="shared" si="7"/>
        <v>12209.81178094699</v>
      </c>
      <c r="Q11" s="36">
        <f t="shared" si="7"/>
        <v>12922.656408457362</v>
      </c>
      <c r="R11" s="36">
        <f t="shared" si="7"/>
        <v>13606.75120337977</v>
      </c>
      <c r="S11" s="36">
        <f t="shared" si="7"/>
        <v>14204.377105532109</v>
      </c>
      <c r="T11" s="36">
        <f t="shared" si="7"/>
        <v>13518.845505826266</v>
      </c>
      <c r="U11" s="36">
        <f t="shared" si="7"/>
        <v>12313.407379016895</v>
      </c>
      <c r="V11" s="36">
        <f t="shared" si="7"/>
        <v>11408.176935683259</v>
      </c>
      <c r="W11" s="36">
        <f t="shared" si="7"/>
        <v>11101.360708198139</v>
      </c>
      <c r="X11" s="36">
        <f t="shared" si="7"/>
        <v>10717.207415559813</v>
      </c>
      <c r="Y11" s="36">
        <f t="shared" si="7"/>
        <v>10948.637805731718</v>
      </c>
      <c r="Z11" s="36">
        <f t="shared" si="7"/>
        <v>11228.957096812113</v>
      </c>
      <c r="AA11" s="36">
        <f t="shared" si="7"/>
        <v>11689.596897237139</v>
      </c>
      <c r="AB11" s="36">
        <f>SUM(AB12:AB16)</f>
        <v>12165.172066106057</v>
      </c>
      <c r="AC11" s="36">
        <f>SUM(AC12:AC16)</f>
        <v>11887.708839093237</v>
      </c>
      <c r="AD11" s="36">
        <f t="shared" ref="AD11:AE11" si="8">SUM(AD12:AD16)</f>
        <v>12084.202069245053</v>
      </c>
      <c r="AE11" s="36">
        <f t="shared" si="8"/>
        <v>12045.94360404263</v>
      </c>
      <c r="AF11" s="9">
        <f t="shared" si="3"/>
        <v>0.32322733443682078</v>
      </c>
      <c r="AG11" s="9">
        <f t="shared" si="6"/>
        <v>1.3949081890690185</v>
      </c>
      <c r="AH11" s="6"/>
      <c r="AI11" s="10">
        <f t="shared" si="4"/>
        <v>-3.1659901897696046E-3</v>
      </c>
      <c r="AJ11" s="11">
        <f t="shared" si="2"/>
        <v>-38.258465202423395</v>
      </c>
    </row>
    <row r="12" spans="1:36" outlineLevel="1" x14ac:dyDescent="0.25">
      <c r="A12" s="37" t="s">
        <v>15</v>
      </c>
      <c r="B12" s="38">
        <v>47.979923460044674</v>
      </c>
      <c r="C12" s="38">
        <v>43.509392667926846</v>
      </c>
      <c r="D12" s="38">
        <v>43.127605005621383</v>
      </c>
      <c r="E12" s="38">
        <v>37.097190695044915</v>
      </c>
      <c r="F12" s="38">
        <v>38.556403548683988</v>
      </c>
      <c r="G12" s="38">
        <v>45.337230769982888</v>
      </c>
      <c r="H12" s="38">
        <v>48.511638671745729</v>
      </c>
      <c r="I12" s="38">
        <v>50.964872000030802</v>
      </c>
      <c r="J12" s="38">
        <v>56.341867276519253</v>
      </c>
      <c r="K12" s="38">
        <v>63.806480473214947</v>
      </c>
      <c r="L12" s="38">
        <v>69.038871728204228</v>
      </c>
      <c r="M12" s="38">
        <v>68.591569601119829</v>
      </c>
      <c r="N12" s="38">
        <v>67.980453956672392</v>
      </c>
      <c r="O12" s="38">
        <v>70.557296993293136</v>
      </c>
      <c r="P12" s="38">
        <v>67.339883385228248</v>
      </c>
      <c r="Q12" s="38">
        <v>79.512757802768689</v>
      </c>
      <c r="R12" s="38">
        <v>91.238410516128013</v>
      </c>
      <c r="S12" s="38">
        <v>84.280838892705887</v>
      </c>
      <c r="T12" s="38">
        <v>79.828406583200788</v>
      </c>
      <c r="U12" s="38">
        <v>65.048991629479517</v>
      </c>
      <c r="V12" s="38">
        <v>49.080949103287146</v>
      </c>
      <c r="W12" s="38">
        <v>24.439024749399994</v>
      </c>
      <c r="X12" s="38">
        <v>14.861038464173193</v>
      </c>
      <c r="Y12" s="38">
        <v>15.238729474748023</v>
      </c>
      <c r="Z12" s="38">
        <v>14.564613180007548</v>
      </c>
      <c r="AA12" s="38">
        <v>15.416883824620033</v>
      </c>
      <c r="AB12" s="38">
        <v>16.639384778754494</v>
      </c>
      <c r="AC12" s="38">
        <v>17.30249170662993</v>
      </c>
      <c r="AD12" s="38">
        <v>16.631129445805726</v>
      </c>
      <c r="AE12" s="38">
        <v>17.487270922755094</v>
      </c>
      <c r="AF12" s="14">
        <f t="shared" si="3"/>
        <v>4.6923380622832347E-4</v>
      </c>
      <c r="AG12" s="14">
        <f>(AE12-B12)/B12</f>
        <v>-0.6355294118524879</v>
      </c>
      <c r="AH12" s="6"/>
      <c r="AI12" s="16">
        <f t="shared" si="4"/>
        <v>5.1478252258164096E-2</v>
      </c>
      <c r="AJ12" s="17">
        <f t="shared" si="2"/>
        <v>0.85614147694936804</v>
      </c>
    </row>
    <row r="13" spans="1:36" outlineLevel="1" x14ac:dyDescent="0.25">
      <c r="A13" s="37" t="s">
        <v>16</v>
      </c>
      <c r="B13" s="38">
        <v>4690.4238136343702</v>
      </c>
      <c r="C13" s="38">
        <v>4878.7800084401078</v>
      </c>
      <c r="D13" s="38">
        <v>5297.347896468842</v>
      </c>
      <c r="E13" s="38">
        <v>5276.1888547046792</v>
      </c>
      <c r="F13" s="38">
        <v>5499.0317473273217</v>
      </c>
      <c r="G13" s="38">
        <v>5686.1101745348342</v>
      </c>
      <c r="H13" s="38">
        <v>6609.5297514207523</v>
      </c>
      <c r="I13" s="38">
        <v>6958.561451928279</v>
      </c>
      <c r="J13" s="38">
        <v>8248.0573232806873</v>
      </c>
      <c r="K13" s="38">
        <v>9118.489662753529</v>
      </c>
      <c r="L13" s="38">
        <v>10156.922061070845</v>
      </c>
      <c r="M13" s="38">
        <v>10618.487563589209</v>
      </c>
      <c r="N13" s="38">
        <v>10826.15792373301</v>
      </c>
      <c r="O13" s="38">
        <v>11006.037572329036</v>
      </c>
      <c r="P13" s="38">
        <v>11660.325272428521</v>
      </c>
      <c r="Q13" s="38">
        <v>12359.080363281413</v>
      </c>
      <c r="R13" s="38">
        <v>12994.199037107592</v>
      </c>
      <c r="S13" s="38">
        <v>13662.941364432694</v>
      </c>
      <c r="T13" s="38">
        <v>12952.577050664066</v>
      </c>
      <c r="U13" s="38">
        <v>11779.521647027339</v>
      </c>
      <c r="V13" s="38">
        <v>10878.003656662078</v>
      </c>
      <c r="W13" s="38">
        <v>10632.71444480446</v>
      </c>
      <c r="X13" s="38">
        <v>10264.098040190273</v>
      </c>
      <c r="Y13" s="38">
        <v>10493.207936681307</v>
      </c>
      <c r="Z13" s="38">
        <v>10738.535092547603</v>
      </c>
      <c r="AA13" s="38">
        <v>11207.79843473337</v>
      </c>
      <c r="AB13" s="38">
        <v>11637.604490232476</v>
      </c>
      <c r="AC13" s="38">
        <v>11395.147505679217</v>
      </c>
      <c r="AD13" s="38">
        <v>11553.362197252452</v>
      </c>
      <c r="AE13" s="38">
        <v>11488.197789998861</v>
      </c>
      <c r="AF13" s="14">
        <f t="shared" si="3"/>
        <v>0.30826140908530575</v>
      </c>
      <c r="AG13" s="14">
        <f t="shared" ref="AG13:AG16" si="9">(AE13-B13)/B13</f>
        <v>1.4492877928438717</v>
      </c>
      <c r="AH13" s="6"/>
      <c r="AI13" s="16">
        <f t="shared" si="4"/>
        <v>-5.6402981349522622E-3</v>
      </c>
      <c r="AJ13" s="17">
        <f t="shared" si="2"/>
        <v>-65.16440725359098</v>
      </c>
    </row>
    <row r="14" spans="1:36" outlineLevel="1" x14ac:dyDescent="0.25">
      <c r="A14" s="37" t="s">
        <v>17</v>
      </c>
      <c r="B14" s="38">
        <v>133.19131896000002</v>
      </c>
      <c r="C14" s="38">
        <v>129.35516346</v>
      </c>
      <c r="D14" s="38">
        <v>116.00534232</v>
      </c>
      <c r="E14" s="38">
        <v>127.3603626</v>
      </c>
      <c r="F14" s="38">
        <v>119.99494404000001</v>
      </c>
      <c r="G14" s="38">
        <v>111.40195571999999</v>
      </c>
      <c r="H14" s="38">
        <v>129.81550211999999</v>
      </c>
      <c r="I14" s="38">
        <v>125.21211552000001</v>
      </c>
      <c r="J14" s="38">
        <v>128.89482480000001</v>
      </c>
      <c r="K14" s="38">
        <v>123.98454575999999</v>
      </c>
      <c r="L14" s="38">
        <v>123.15593617200001</v>
      </c>
      <c r="M14" s="38">
        <v>134.41888871999998</v>
      </c>
      <c r="N14" s="38">
        <v>117.53980451999999</v>
      </c>
      <c r="O14" s="38">
        <v>129.81550211999999</v>
      </c>
      <c r="P14" s="38">
        <v>136.87402824</v>
      </c>
      <c r="Q14" s="38">
        <v>122.19927298720815</v>
      </c>
      <c r="R14" s="38">
        <v>122.19927298720815</v>
      </c>
      <c r="S14" s="38">
        <v>132.15247091447389</v>
      </c>
      <c r="T14" s="38">
        <v>140.05431636034922</v>
      </c>
      <c r="U14" s="38">
        <v>122.89373279844358</v>
      </c>
      <c r="V14" s="38">
        <v>121.95466764246405</v>
      </c>
      <c r="W14" s="38">
        <v>122.0154611093506</v>
      </c>
      <c r="X14" s="38">
        <v>118.03822578507774</v>
      </c>
      <c r="Y14" s="38">
        <v>117.55016657227962</v>
      </c>
      <c r="Z14" s="38">
        <v>107.83625895194317</v>
      </c>
      <c r="AA14" s="38">
        <v>109.89925966332116</v>
      </c>
      <c r="AB14" s="38">
        <v>111.92605019640757</v>
      </c>
      <c r="AC14" s="38">
        <v>115.5400776954617</v>
      </c>
      <c r="AD14" s="38">
        <v>116.75177158734235</v>
      </c>
      <c r="AE14" s="38">
        <v>122.17427396250424</v>
      </c>
      <c r="AF14" s="14">
        <f t="shared" si="3"/>
        <v>3.2782873810235356E-3</v>
      </c>
      <c r="AG14" s="14">
        <f t="shared" si="9"/>
        <v>-8.2715938872896133E-2</v>
      </c>
      <c r="AH14" s="6"/>
      <c r="AI14" s="16">
        <f t="shared" si="4"/>
        <v>4.6444711728466641E-2</v>
      </c>
      <c r="AJ14" s="17">
        <f t="shared" si="2"/>
        <v>5.4225023751618977</v>
      </c>
    </row>
    <row r="15" spans="1:36" outlineLevel="1" x14ac:dyDescent="0.25">
      <c r="A15" s="37" t="s">
        <v>18</v>
      </c>
      <c r="B15" s="38">
        <v>84.899873459519995</v>
      </c>
      <c r="C15" s="38">
        <v>81.765953176320011</v>
      </c>
      <c r="D15" s="38">
        <v>91.208289142080005</v>
      </c>
      <c r="E15" s="38">
        <v>91.208289142080005</v>
      </c>
      <c r="F15" s="38">
        <v>103.74397027488</v>
      </c>
      <c r="G15" s="38">
        <v>91.167714025919992</v>
      </c>
      <c r="H15" s="38">
        <v>103.90627073952001</v>
      </c>
      <c r="I15" s="38">
        <v>107.04019102271999</v>
      </c>
      <c r="J15" s="38">
        <v>116.5636772208</v>
      </c>
      <c r="K15" s="38">
        <v>129.22108370207999</v>
      </c>
      <c r="L15" s="38">
        <v>151.09300930616809</v>
      </c>
      <c r="M15" s="38">
        <v>151.0274929278562</v>
      </c>
      <c r="N15" s="38">
        <v>160.3637373991443</v>
      </c>
      <c r="O15" s="38">
        <v>172.83390215363238</v>
      </c>
      <c r="P15" s="38">
        <v>224.77185613804579</v>
      </c>
      <c r="Q15" s="38">
        <v>209.01354891983701</v>
      </c>
      <c r="R15" s="38">
        <v>247.52580177789318</v>
      </c>
      <c r="S15" s="38">
        <v>195.47253456948229</v>
      </c>
      <c r="T15" s="38">
        <v>202.60376845804828</v>
      </c>
      <c r="U15" s="38">
        <v>197.4446775420063</v>
      </c>
      <c r="V15" s="38">
        <v>198.03493208537725</v>
      </c>
      <c r="W15" s="38">
        <v>171.9209770760464</v>
      </c>
      <c r="X15" s="38">
        <v>181.686146890125</v>
      </c>
      <c r="Y15" s="38">
        <v>177.71607566169186</v>
      </c>
      <c r="Z15" s="38">
        <v>222.47239461731564</v>
      </c>
      <c r="AA15" s="38">
        <v>219.42663423935466</v>
      </c>
      <c r="AB15" s="38">
        <v>263.68516731944459</v>
      </c>
      <c r="AC15" s="38">
        <v>232.83355717201317</v>
      </c>
      <c r="AD15" s="38">
        <v>257.52487597974152</v>
      </c>
      <c r="AE15" s="38">
        <v>274.27479800991847</v>
      </c>
      <c r="AF15" s="14">
        <f t="shared" si="3"/>
        <v>7.3595821778703425E-3</v>
      </c>
      <c r="AG15" s="14">
        <f t="shared" si="9"/>
        <v>2.2305678069201349</v>
      </c>
      <c r="AH15" s="6"/>
      <c r="AI15" s="16">
        <f t="shared" si="4"/>
        <v>6.5041957467031647E-2</v>
      </c>
      <c r="AJ15" s="17">
        <f t="shared" si="2"/>
        <v>16.749922030176947</v>
      </c>
    </row>
    <row r="16" spans="1:36" outlineLevel="1" x14ac:dyDescent="0.25">
      <c r="A16" s="37" t="s">
        <v>19</v>
      </c>
      <c r="B16" s="38">
        <v>73.319432065117141</v>
      </c>
      <c r="C16" s="38">
        <v>74.244759071410812</v>
      </c>
      <c r="D16" s="38">
        <v>74.323883811609946</v>
      </c>
      <c r="E16" s="38">
        <v>51.966997152365991</v>
      </c>
      <c r="F16" s="38">
        <v>44.629005191462532</v>
      </c>
      <c r="G16" s="38">
        <v>125.06983999393246</v>
      </c>
      <c r="H16" s="38">
        <v>135.78177574266826</v>
      </c>
      <c r="I16" s="38">
        <v>106.40986599168002</v>
      </c>
      <c r="J16" s="38">
        <v>71.063106884242544</v>
      </c>
      <c r="K16" s="38">
        <v>98.302545337871592</v>
      </c>
      <c r="L16" s="38">
        <v>61.957162940117911</v>
      </c>
      <c r="M16" s="38">
        <v>106.86780882578451</v>
      </c>
      <c r="N16" s="38">
        <v>107.44799132255446</v>
      </c>
      <c r="O16" s="38">
        <v>110.18451580204996</v>
      </c>
      <c r="P16" s="38">
        <v>120.50074075519443</v>
      </c>
      <c r="Q16" s="38">
        <v>152.8504654661341</v>
      </c>
      <c r="R16" s="38">
        <v>151.58868099094897</v>
      </c>
      <c r="S16" s="38">
        <v>129.52989672275262</v>
      </c>
      <c r="T16" s="38">
        <v>143.78196376060174</v>
      </c>
      <c r="U16" s="38">
        <v>148.49833001962722</v>
      </c>
      <c r="V16" s="38">
        <v>161.10273019005331</v>
      </c>
      <c r="W16" s="38">
        <v>150.27080045888258</v>
      </c>
      <c r="X16" s="38">
        <v>138.52396423016637</v>
      </c>
      <c r="Y16" s="38">
        <v>144.92489734169058</v>
      </c>
      <c r="Z16" s="38">
        <v>145.5487375152421</v>
      </c>
      <c r="AA16" s="38">
        <v>137.0556847764727</v>
      </c>
      <c r="AB16" s="38">
        <v>135.31697357897514</v>
      </c>
      <c r="AC16" s="38">
        <v>126.88520683991581</v>
      </c>
      <c r="AD16" s="38">
        <v>139.93209497971043</v>
      </c>
      <c r="AE16" s="38">
        <v>143.80947114858955</v>
      </c>
      <c r="AF16" s="14">
        <f t="shared" si="3"/>
        <v>3.8588219863928048E-3</v>
      </c>
      <c r="AG16" s="14">
        <f t="shared" si="9"/>
        <v>0.96141005321574413</v>
      </c>
      <c r="AH16" s="6"/>
      <c r="AI16" s="16">
        <f t="shared" si="4"/>
        <v>2.7708983914243028E-2</v>
      </c>
      <c r="AJ16" s="17">
        <f t="shared" si="2"/>
        <v>3.877376168879124</v>
      </c>
    </row>
    <row r="17" spans="1:42" x14ac:dyDescent="0.25">
      <c r="A17" s="39" t="s">
        <v>20</v>
      </c>
      <c r="B17" s="36">
        <f t="shared" ref="B17:AA17" si="10">SUM(B18:B22)</f>
        <v>2247.9083382448957</v>
      </c>
      <c r="C17" s="36">
        <f t="shared" si="10"/>
        <v>2149.3955053713589</v>
      </c>
      <c r="D17" s="36">
        <f t="shared" si="10"/>
        <v>2060.7584283860233</v>
      </c>
      <c r="E17" s="36">
        <f t="shared" si="10"/>
        <v>2025.90524020712</v>
      </c>
      <c r="F17" s="36">
        <f t="shared" si="10"/>
        <v>2264.2533277103685</v>
      </c>
      <c r="G17" s="36">
        <f t="shared" si="10"/>
        <v>2177.7410533509415</v>
      </c>
      <c r="H17" s="36">
        <f t="shared" si="10"/>
        <v>2259.6728593630423</v>
      </c>
      <c r="I17" s="36">
        <f t="shared" si="10"/>
        <v>2588.9438200667769</v>
      </c>
      <c r="J17" s="36">
        <f t="shared" si="10"/>
        <v>2478.5558793819632</v>
      </c>
      <c r="K17" s="36">
        <f t="shared" si="10"/>
        <v>2427.7706601272548</v>
      </c>
      <c r="L17" s="36">
        <f t="shared" si="10"/>
        <v>2974.6243596930258</v>
      </c>
      <c r="M17" s="36">
        <f t="shared" si="10"/>
        <v>3225.6620810602453</v>
      </c>
      <c r="N17" s="36">
        <f t="shared" si="10"/>
        <v>2987.586268670269</v>
      </c>
      <c r="O17" s="36">
        <f t="shared" si="10"/>
        <v>2461.0820625794017</v>
      </c>
      <c r="P17" s="36">
        <f t="shared" si="10"/>
        <v>2632.0817859727763</v>
      </c>
      <c r="Q17" s="36">
        <f t="shared" si="10"/>
        <v>2727.7421174482743</v>
      </c>
      <c r="R17" s="36">
        <f t="shared" si="10"/>
        <v>2673.1485757325586</v>
      </c>
      <c r="S17" s="36">
        <f t="shared" si="10"/>
        <v>2728.2358212712866</v>
      </c>
      <c r="T17" s="36">
        <f t="shared" si="10"/>
        <v>2432.1559898048981</v>
      </c>
      <c r="U17" s="36">
        <f t="shared" si="10"/>
        <v>1616.9178940173924</v>
      </c>
      <c r="V17" s="36">
        <f t="shared" si="10"/>
        <v>1423.1918104433914</v>
      </c>
      <c r="W17" s="36">
        <f t="shared" si="10"/>
        <v>1292.9045137047472</v>
      </c>
      <c r="X17" s="36">
        <f t="shared" si="10"/>
        <v>1519.2505819532232</v>
      </c>
      <c r="Y17" s="36">
        <f t="shared" si="10"/>
        <v>1437.3550658721908</v>
      </c>
      <c r="Z17" s="36">
        <f t="shared" si="10"/>
        <v>1781.7831820520539</v>
      </c>
      <c r="AA17" s="36">
        <f t="shared" si="10"/>
        <v>1965.8179636174789</v>
      </c>
      <c r="AB17" s="36">
        <f>SUM(AB18:AB22)</f>
        <v>2107.5318207422183</v>
      </c>
      <c r="AC17" s="36">
        <f>SUM(AC18:AC22)</f>
        <v>2195.4081137155131</v>
      </c>
      <c r="AD17" s="36">
        <f t="shared" ref="AD17:AE17" si="11">SUM(AD18:AD22)</f>
        <v>2252.1570647021754</v>
      </c>
      <c r="AE17" s="36">
        <f t="shared" si="11"/>
        <v>2215.768193174375</v>
      </c>
      <c r="AF17" s="9">
        <f t="shared" si="3"/>
        <v>5.9455437477665712E-2</v>
      </c>
      <c r="AG17" s="9">
        <f>(AE17-B17)/B17</f>
        <v>-1.4297800548048517E-2</v>
      </c>
      <c r="AH17" s="6"/>
      <c r="AI17" s="10">
        <f t="shared" si="4"/>
        <v>-1.6157341820479294E-2</v>
      </c>
      <c r="AJ17" s="11">
        <f t="shared" si="2"/>
        <v>-36.388871527800347</v>
      </c>
    </row>
    <row r="18" spans="1:42" outlineLevel="1" x14ac:dyDescent="0.25">
      <c r="A18" s="37" t="s">
        <v>21</v>
      </c>
      <c r="B18" s="38">
        <v>1116.7254085014333</v>
      </c>
      <c r="C18" s="38">
        <v>992.38939661731536</v>
      </c>
      <c r="D18" s="38">
        <v>932.96808506651939</v>
      </c>
      <c r="E18" s="38">
        <v>951.12593750870883</v>
      </c>
      <c r="F18" s="38">
        <v>1081.7022655246876</v>
      </c>
      <c r="G18" s="38">
        <v>1084.1810327260134</v>
      </c>
      <c r="H18" s="38">
        <v>1198.3870831754853</v>
      </c>
      <c r="I18" s="38">
        <v>1384.9248481927566</v>
      </c>
      <c r="J18" s="38">
        <v>1288.1260716317763</v>
      </c>
      <c r="K18" s="38">
        <v>1353.709634567598</v>
      </c>
      <c r="L18" s="38">
        <v>1908.7841314126661</v>
      </c>
      <c r="M18" s="38">
        <v>2061.4371933464076</v>
      </c>
      <c r="N18" s="38">
        <v>2063.3791229426015</v>
      </c>
      <c r="O18" s="38">
        <v>2342.3181160836975</v>
      </c>
      <c r="P18" s="38">
        <v>2507.0626593013171</v>
      </c>
      <c r="Q18" s="38">
        <v>2552.7953464691873</v>
      </c>
      <c r="R18" s="38">
        <v>2538.7434105910074</v>
      </c>
      <c r="S18" s="38">
        <v>2580.4341213620519</v>
      </c>
      <c r="T18" s="38">
        <v>2301.583745387552</v>
      </c>
      <c r="U18" s="38">
        <v>1485.322669481403</v>
      </c>
      <c r="V18" s="38">
        <v>1299.0484147465629</v>
      </c>
      <c r="W18" s="38">
        <v>1167.2705389694754</v>
      </c>
      <c r="X18" s="38">
        <v>1391.9677990924165</v>
      </c>
      <c r="Y18" s="38">
        <v>1301.695001530657</v>
      </c>
      <c r="Z18" s="38">
        <v>1650.4531530457709</v>
      </c>
      <c r="AA18" s="38">
        <v>1830.3635214124336</v>
      </c>
      <c r="AB18" s="38">
        <v>1968.4013520332232</v>
      </c>
      <c r="AC18" s="38">
        <v>2039.8562560230891</v>
      </c>
      <c r="AD18" s="38">
        <v>2094.5489797619248</v>
      </c>
      <c r="AE18" s="38">
        <v>2057.6690466445225</v>
      </c>
      <c r="AF18" s="14">
        <f t="shared" si="3"/>
        <v>5.5213182375920863E-2</v>
      </c>
      <c r="AG18" s="14">
        <f>(AE18-B18)/B18</f>
        <v>0.84259176963275972</v>
      </c>
      <c r="AH18" s="6"/>
      <c r="AI18" s="16">
        <f t="shared" si="4"/>
        <v>-1.7607577322729506E-2</v>
      </c>
      <c r="AJ18" s="17">
        <f t="shared" si="2"/>
        <v>-36.879933117402288</v>
      </c>
    </row>
    <row r="19" spans="1:42" outlineLevel="1" x14ac:dyDescent="0.25">
      <c r="A19" s="37" t="s">
        <v>22</v>
      </c>
      <c r="B19" s="38">
        <v>990.23349783919468</v>
      </c>
      <c r="C19" s="38">
        <v>1030.316500928953</v>
      </c>
      <c r="D19" s="38">
        <v>1003.5614679642191</v>
      </c>
      <c r="E19" s="38">
        <v>946.18678616206853</v>
      </c>
      <c r="F19" s="38">
        <v>1056.6256166776077</v>
      </c>
      <c r="G19" s="38">
        <v>973.43728270022302</v>
      </c>
      <c r="H19" s="38">
        <v>922.85045185393983</v>
      </c>
      <c r="I19" s="38">
        <v>1073.1245536725266</v>
      </c>
      <c r="J19" s="38">
        <v>1058.8056564006599</v>
      </c>
      <c r="K19" s="38">
        <v>942.81763386280556</v>
      </c>
      <c r="L19" s="38">
        <v>882.29996346142264</v>
      </c>
      <c r="M19" s="38">
        <v>1041.1841868890472</v>
      </c>
      <c r="N19" s="38">
        <v>810.90056385501384</v>
      </c>
      <c r="O19" s="38">
        <v>0.29746752765364803</v>
      </c>
      <c r="P19" s="38" t="s">
        <v>23</v>
      </c>
      <c r="Q19" s="38" t="s">
        <v>23</v>
      </c>
      <c r="R19" s="38" t="s">
        <v>23</v>
      </c>
      <c r="S19" s="38" t="s">
        <v>23</v>
      </c>
      <c r="T19" s="38" t="s">
        <v>23</v>
      </c>
      <c r="U19" s="38" t="s">
        <v>23</v>
      </c>
      <c r="V19" s="38" t="s">
        <v>23</v>
      </c>
      <c r="W19" s="38" t="s">
        <v>23</v>
      </c>
      <c r="X19" s="38" t="s">
        <v>23</v>
      </c>
      <c r="Y19" s="38" t="s">
        <v>23</v>
      </c>
      <c r="Z19" s="38" t="s">
        <v>23</v>
      </c>
      <c r="AA19" s="38" t="s">
        <v>23</v>
      </c>
      <c r="AB19" s="38" t="s">
        <v>23</v>
      </c>
      <c r="AC19" s="38" t="s">
        <v>23</v>
      </c>
      <c r="AD19" s="38" t="s">
        <v>23</v>
      </c>
      <c r="AE19" s="38" t="s">
        <v>23</v>
      </c>
      <c r="AF19" s="14"/>
      <c r="AG19" s="14"/>
      <c r="AH19" s="6"/>
      <c r="AI19" s="16"/>
      <c r="AJ19" s="17"/>
    </row>
    <row r="20" spans="1:42" outlineLevel="1" x14ac:dyDescent="0.25">
      <c r="A20" s="37" t="s">
        <v>24</v>
      </c>
      <c r="B20" s="38">
        <v>26.080000000000002</v>
      </c>
      <c r="C20" s="38">
        <v>23.44</v>
      </c>
      <c r="D20" s="38">
        <v>20.56</v>
      </c>
      <c r="E20" s="38">
        <v>26.080000000000002</v>
      </c>
      <c r="F20" s="38">
        <v>21.28</v>
      </c>
      <c r="G20" s="38">
        <v>24.8</v>
      </c>
      <c r="H20" s="38">
        <v>27.28</v>
      </c>
      <c r="I20" s="38">
        <v>26.96</v>
      </c>
      <c r="J20" s="38">
        <v>28.64</v>
      </c>
      <c r="K20" s="38">
        <v>26.8</v>
      </c>
      <c r="L20" s="38">
        <v>28.8</v>
      </c>
      <c r="M20" s="38">
        <v>12</v>
      </c>
      <c r="N20" s="38" t="s">
        <v>23</v>
      </c>
      <c r="O20" s="38" t="s">
        <v>23</v>
      </c>
      <c r="P20" s="38" t="s">
        <v>23</v>
      </c>
      <c r="Q20" s="38" t="s">
        <v>23</v>
      </c>
      <c r="R20" s="38" t="s">
        <v>23</v>
      </c>
      <c r="S20" s="38" t="s">
        <v>23</v>
      </c>
      <c r="T20" s="38" t="s">
        <v>23</v>
      </c>
      <c r="U20" s="38" t="s">
        <v>23</v>
      </c>
      <c r="V20" s="38" t="s">
        <v>23</v>
      </c>
      <c r="W20" s="38" t="s">
        <v>23</v>
      </c>
      <c r="X20" s="38" t="s">
        <v>23</v>
      </c>
      <c r="Y20" s="38" t="s">
        <v>23</v>
      </c>
      <c r="Z20" s="38" t="s">
        <v>23</v>
      </c>
      <c r="AA20" s="38" t="s">
        <v>23</v>
      </c>
      <c r="AB20" s="38" t="s">
        <v>23</v>
      </c>
      <c r="AC20" s="38" t="s">
        <v>23</v>
      </c>
      <c r="AD20" s="38" t="s">
        <v>23</v>
      </c>
      <c r="AE20" s="38" t="s">
        <v>23</v>
      </c>
      <c r="AF20" s="14"/>
      <c r="AG20" s="14"/>
      <c r="AH20" s="6"/>
      <c r="AI20" s="16"/>
      <c r="AJ20" s="17"/>
    </row>
    <row r="21" spans="1:42" outlineLevel="1" x14ac:dyDescent="0.25">
      <c r="A21" s="37" t="s">
        <v>25</v>
      </c>
      <c r="B21" s="38">
        <v>114.86943190426791</v>
      </c>
      <c r="C21" s="38">
        <v>103.24960782509081</v>
      </c>
      <c r="D21" s="38">
        <v>103.66887535528471</v>
      </c>
      <c r="E21" s="38">
        <v>102.51251653634259</v>
      </c>
      <c r="F21" s="38">
        <v>104.64544550807274</v>
      </c>
      <c r="G21" s="38">
        <v>95.322737924705194</v>
      </c>
      <c r="H21" s="38">
        <v>111.15532433361714</v>
      </c>
      <c r="I21" s="38">
        <v>103.93441820149353</v>
      </c>
      <c r="J21" s="38">
        <v>102.98415134952705</v>
      </c>
      <c r="K21" s="38">
        <v>104.44339169685118</v>
      </c>
      <c r="L21" s="38">
        <v>154.74026481893662</v>
      </c>
      <c r="M21" s="38">
        <v>111.04070082479046</v>
      </c>
      <c r="N21" s="38">
        <v>113.30658187265377</v>
      </c>
      <c r="O21" s="38">
        <v>118.46647896805031</v>
      </c>
      <c r="P21" s="38">
        <v>125.01912667145896</v>
      </c>
      <c r="Q21" s="38">
        <v>174.94677097908709</v>
      </c>
      <c r="R21" s="38">
        <v>134.40516514155127</v>
      </c>
      <c r="S21" s="38">
        <v>147.80169990923451</v>
      </c>
      <c r="T21" s="38">
        <v>130.57224441734604</v>
      </c>
      <c r="U21" s="38">
        <v>131.59522453598959</v>
      </c>
      <c r="V21" s="38">
        <v>124.14339569682846</v>
      </c>
      <c r="W21" s="38">
        <v>125.63397473527169</v>
      </c>
      <c r="X21" s="38">
        <v>127.28278286080669</v>
      </c>
      <c r="Y21" s="38">
        <v>135.66006434153383</v>
      </c>
      <c r="Z21" s="38">
        <v>131.3300290062829</v>
      </c>
      <c r="AA21" s="38">
        <v>135.45444220504541</v>
      </c>
      <c r="AB21" s="38">
        <v>139.13046870899527</v>
      </c>
      <c r="AC21" s="38">
        <v>155.55185769242374</v>
      </c>
      <c r="AD21" s="38">
        <v>157.60808494025056</v>
      </c>
      <c r="AE21" s="38">
        <v>158.09914652985265</v>
      </c>
      <c r="AF21" s="14">
        <f>AE21/$AE$38</f>
        <v>4.2422551017448516E-3</v>
      </c>
      <c r="AG21" s="14">
        <f>(AE21-B21)/B21</f>
        <v>0.3763378464482382</v>
      </c>
      <c r="AH21" s="6"/>
      <c r="AI21" s="16">
        <f>(AE21-AD21)/AD21</f>
        <v>3.1157131931921198E-3</v>
      </c>
      <c r="AJ21" s="17">
        <f>AE21-AD21</f>
        <v>0.4910615896020829</v>
      </c>
    </row>
    <row r="22" spans="1:42" outlineLevel="1" x14ac:dyDescent="0.25">
      <c r="A22" s="37" t="s">
        <v>26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14"/>
      <c r="AG22" s="14"/>
      <c r="AH22" s="6"/>
      <c r="AI22" s="16"/>
      <c r="AJ22" s="17"/>
    </row>
    <row r="23" spans="1:42" x14ac:dyDescent="0.25">
      <c r="A23" s="39" t="s">
        <v>27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9"/>
      <c r="AG23" s="9"/>
      <c r="AH23" s="6"/>
      <c r="AI23" s="10"/>
      <c r="AJ23" s="11"/>
      <c r="AP23" s="19"/>
    </row>
    <row r="24" spans="1:42" x14ac:dyDescent="0.25">
      <c r="A24" s="39" t="s">
        <v>28</v>
      </c>
      <c r="B24" s="36">
        <f t="shared" ref="B24:AA24" si="12">SUM(B25:B31)</f>
        <v>1198.9399944037998</v>
      </c>
      <c r="C24" s="36">
        <f t="shared" si="12"/>
        <v>1194.4077297364577</v>
      </c>
      <c r="D24" s="36">
        <f t="shared" si="12"/>
        <v>1168.9517068408493</v>
      </c>
      <c r="E24" s="36">
        <f t="shared" si="12"/>
        <v>1267.5341566380346</v>
      </c>
      <c r="F24" s="36">
        <f t="shared" si="12"/>
        <v>1278.6789766673246</v>
      </c>
      <c r="G24" s="36">
        <f t="shared" si="12"/>
        <v>1648.8466040598496</v>
      </c>
      <c r="H24" s="36">
        <f t="shared" si="12"/>
        <v>1438.4147604229861</v>
      </c>
      <c r="I24" s="36">
        <f t="shared" si="12"/>
        <v>1382.8723307707157</v>
      </c>
      <c r="J24" s="36">
        <f t="shared" si="12"/>
        <v>1283.7647843129075</v>
      </c>
      <c r="K24" s="36">
        <f t="shared" si="12"/>
        <v>1395.4933742302219</v>
      </c>
      <c r="L24" s="36">
        <f t="shared" si="12"/>
        <v>1392.4830440321787</v>
      </c>
      <c r="M24" s="36">
        <f t="shared" si="12"/>
        <v>1414.6060902713609</v>
      </c>
      <c r="N24" s="36">
        <f t="shared" si="12"/>
        <v>1287.4433518726487</v>
      </c>
      <c r="O24" s="36">
        <f t="shared" si="12"/>
        <v>1444.0342663488727</v>
      </c>
      <c r="P24" s="36">
        <f t="shared" si="12"/>
        <v>1270.8219547802405</v>
      </c>
      <c r="Q24" s="36">
        <f t="shared" si="12"/>
        <v>1332.8216767638457</v>
      </c>
      <c r="R24" s="36">
        <f t="shared" si="12"/>
        <v>1273.9354009012516</v>
      </c>
      <c r="S24" s="36">
        <f t="shared" si="12"/>
        <v>1331.6204599335015</v>
      </c>
      <c r="T24" s="36">
        <f t="shared" si="12"/>
        <v>1280.5448131267563</v>
      </c>
      <c r="U24" s="36">
        <f t="shared" si="12"/>
        <v>1212.2065337835534</v>
      </c>
      <c r="V24" s="36">
        <f t="shared" si="12"/>
        <v>1282.5328181477573</v>
      </c>
      <c r="W24" s="36">
        <f t="shared" si="12"/>
        <v>1145.8269252156883</v>
      </c>
      <c r="X24" s="36">
        <f t="shared" si="12"/>
        <v>966.57532231969185</v>
      </c>
      <c r="Y24" s="36">
        <f t="shared" si="12"/>
        <v>1178.8340251763614</v>
      </c>
      <c r="Z24" s="36">
        <f t="shared" si="12"/>
        <v>1001.9833347796048</v>
      </c>
      <c r="AA24" s="36">
        <f t="shared" si="12"/>
        <v>995.22248899946635</v>
      </c>
      <c r="AB24" s="36">
        <f>SUM(AB25:AB31)</f>
        <v>1060.5317720631199</v>
      </c>
      <c r="AC24" s="36">
        <f>SUM(AC25:AC31)</f>
        <v>993.20604903171136</v>
      </c>
      <c r="AD24" s="36">
        <f t="shared" ref="AD24:AE24" si="13">SUM(AD25:AD31)</f>
        <v>1171.9378529994917</v>
      </c>
      <c r="AE24" s="36">
        <f t="shared" si="13"/>
        <v>1046.7676782445983</v>
      </c>
      <c r="AF24" s="9">
        <f>AE24/$AE$38</f>
        <v>2.8087789345126322E-2</v>
      </c>
      <c r="AG24" s="9">
        <f>(AE24-B24)/B24</f>
        <v>-0.12692237882586663</v>
      </c>
      <c r="AH24" s="6"/>
      <c r="AI24" s="10">
        <f>(AE24-AD24)/AD24</f>
        <v>-0.10680615395648263</v>
      </c>
      <c r="AJ24" s="11">
        <f>AE24-AD24</f>
        <v>-125.17017475489342</v>
      </c>
      <c r="AM24" s="40"/>
      <c r="AN24" s="40"/>
      <c r="AO24" s="40"/>
    </row>
    <row r="25" spans="1:42" outlineLevel="1" x14ac:dyDescent="0.25">
      <c r="A25" s="37" t="s">
        <v>29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14"/>
      <c r="AG25" s="14"/>
      <c r="AH25" s="6"/>
      <c r="AI25" s="16"/>
      <c r="AJ25" s="17"/>
    </row>
    <row r="26" spans="1:42" outlineLevel="1" x14ac:dyDescent="0.25">
      <c r="A26" s="37" t="s">
        <v>30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14"/>
      <c r="AG26" s="14"/>
      <c r="AH26" s="6"/>
      <c r="AI26" s="16"/>
      <c r="AJ26" s="17"/>
    </row>
    <row r="27" spans="1:42" outlineLevel="1" x14ac:dyDescent="0.25">
      <c r="A27" s="37" t="s">
        <v>31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14"/>
      <c r="AG27" s="14"/>
      <c r="AH27" s="6"/>
      <c r="AI27" s="16"/>
      <c r="AJ27" s="17"/>
    </row>
    <row r="28" spans="1:42" outlineLevel="1" x14ac:dyDescent="0.25">
      <c r="A28" s="37" t="s">
        <v>32</v>
      </c>
      <c r="B28" s="38">
        <v>355.036</v>
      </c>
      <c r="C28" s="38">
        <v>315.14515999999998</v>
      </c>
      <c r="D28" s="38">
        <v>255.60083999999998</v>
      </c>
      <c r="E28" s="38">
        <v>357.2998</v>
      </c>
      <c r="F28" s="38">
        <v>269.64124000000004</v>
      </c>
      <c r="G28" s="38">
        <v>494.59520000000003</v>
      </c>
      <c r="H28" s="38">
        <v>484.03343999999993</v>
      </c>
      <c r="I28" s="38">
        <v>423.48680000000002</v>
      </c>
      <c r="J28" s="38">
        <v>305.58044000000001</v>
      </c>
      <c r="K28" s="38">
        <v>383.22723999999999</v>
      </c>
      <c r="L28" s="38">
        <v>366.38315999999998</v>
      </c>
      <c r="M28" s="38">
        <v>385.28247999999996</v>
      </c>
      <c r="N28" s="38">
        <v>273.89956000000001</v>
      </c>
      <c r="O28" s="38">
        <v>386.76</v>
      </c>
      <c r="P28" s="38">
        <v>240.79571999999996</v>
      </c>
      <c r="Q28" s="38">
        <v>266.73371999999995</v>
      </c>
      <c r="R28" s="38">
        <v>254.85636</v>
      </c>
      <c r="S28" s="38">
        <v>376.76671999999996</v>
      </c>
      <c r="T28" s="38">
        <v>262.20744000000002</v>
      </c>
      <c r="U28" s="38">
        <v>307.32239999999996</v>
      </c>
      <c r="V28" s="38">
        <v>427.93387999999993</v>
      </c>
      <c r="W28" s="38">
        <v>360.67856</v>
      </c>
      <c r="X28" s="38">
        <v>229.39619999999999</v>
      </c>
      <c r="Y28" s="38">
        <v>515.69275999999991</v>
      </c>
      <c r="Z28" s="38">
        <v>391.07495680000005</v>
      </c>
      <c r="AA28" s="38">
        <v>401.14668</v>
      </c>
      <c r="AB28" s="38">
        <v>433.59887999999995</v>
      </c>
      <c r="AC28" s="38">
        <v>332.74735999999996</v>
      </c>
      <c r="AD28" s="38">
        <v>461.05708000000004</v>
      </c>
      <c r="AE28" s="38">
        <v>344.09143999999998</v>
      </c>
      <c r="AF28" s="14">
        <f>AE28/$AE$38</f>
        <v>9.2329636107877661E-3</v>
      </c>
      <c r="AG28" s="14">
        <f t="shared" ref="AG28:AG31" si="14">(AE28-B28)/B28</f>
        <v>-3.0826620399058192E-2</v>
      </c>
      <c r="AH28" s="6"/>
      <c r="AI28" s="16">
        <f>(AE28-AD28)/AD28</f>
        <v>-0.25369015046900495</v>
      </c>
      <c r="AJ28" s="17">
        <f>AE28-AD28</f>
        <v>-116.96564000000006</v>
      </c>
    </row>
    <row r="29" spans="1:42" outlineLevel="1" x14ac:dyDescent="0.25">
      <c r="A29" s="37" t="s">
        <v>33</v>
      </c>
      <c r="B29" s="38">
        <v>96.677023188405784</v>
      </c>
      <c r="C29" s="38">
        <v>99.628382821946872</v>
      </c>
      <c r="D29" s="38">
        <v>118.08579710144927</v>
      </c>
      <c r="E29" s="38">
        <v>99.875217391304361</v>
      </c>
      <c r="F29" s="38">
        <v>98.719420289855051</v>
      </c>
      <c r="G29" s="38">
        <v>86.267101449275344</v>
      </c>
      <c r="H29" s="38">
        <v>87.18695652173912</v>
      </c>
      <c r="I29" s="38">
        <v>82.633913043478259</v>
      </c>
      <c r="J29" s="38">
        <v>95.371594202898564</v>
      </c>
      <c r="K29" s="38">
        <v>103.53391304347825</v>
      </c>
      <c r="L29" s="38">
        <v>91.8436231884058</v>
      </c>
      <c r="M29" s="38">
        <v>83.63666666666667</v>
      </c>
      <c r="N29" s="38">
        <v>80.805362318840594</v>
      </c>
      <c r="O29" s="38">
        <v>78.482608695652175</v>
      </c>
      <c r="P29" s="38">
        <v>66.857681159420295</v>
      </c>
      <c r="Q29" s="38">
        <v>60.814599999999999</v>
      </c>
      <c r="R29" s="38">
        <v>64.755533333333346</v>
      </c>
      <c r="S29" s="38">
        <v>50.899933333333344</v>
      </c>
      <c r="T29" s="38">
        <v>66.973133333333351</v>
      </c>
      <c r="U29" s="38">
        <v>89.020800000000008</v>
      </c>
      <c r="V29" s="38">
        <v>98.243200000000016</v>
      </c>
      <c r="W29" s="38">
        <v>70.265799999999999</v>
      </c>
      <c r="X29" s="38">
        <v>46.351066666666675</v>
      </c>
      <c r="Y29" s="38">
        <v>47.090266666666672</v>
      </c>
      <c r="Z29" s="38">
        <v>54.549733333333336</v>
      </c>
      <c r="AA29" s="38">
        <v>64.265666666666661</v>
      </c>
      <c r="AB29" s="38">
        <v>79.107600000000019</v>
      </c>
      <c r="AC29" s="38">
        <v>83.988666666666674</v>
      </c>
      <c r="AD29" s="38">
        <v>88.762666666666675</v>
      </c>
      <c r="AE29" s="38">
        <v>91.980533333333341</v>
      </c>
      <c r="AF29" s="14">
        <f>AE29/$AE$38</f>
        <v>2.4681024240751758E-3</v>
      </c>
      <c r="AG29" s="14">
        <f t="shared" si="14"/>
        <v>-4.8579173211817303E-2</v>
      </c>
      <c r="AH29" s="6"/>
      <c r="AI29" s="16">
        <f>(AE29-AD29)/AD29</f>
        <v>3.6252478519497672E-2</v>
      </c>
      <c r="AJ29" s="17">
        <f>AE29-AD29</f>
        <v>3.2178666666666658</v>
      </c>
    </row>
    <row r="30" spans="1:42" outlineLevel="1" x14ac:dyDescent="0.25">
      <c r="A30" s="37" t="s">
        <v>34</v>
      </c>
      <c r="B30" s="38">
        <v>660.29504306688011</v>
      </c>
      <c r="C30" s="38">
        <v>685.69100626175987</v>
      </c>
      <c r="D30" s="38">
        <v>695.21449245984002</v>
      </c>
      <c r="E30" s="38">
        <v>698.38898785920003</v>
      </c>
      <c r="F30" s="38">
        <v>793.62384984000016</v>
      </c>
      <c r="G30" s="38">
        <v>911.08017961631992</v>
      </c>
      <c r="H30" s="38">
        <v>733.30843725215993</v>
      </c>
      <c r="I30" s="38">
        <v>758.70440044704003</v>
      </c>
      <c r="J30" s="38">
        <v>752.35540964831989</v>
      </c>
      <c r="K30" s="38">
        <v>793.62384984000016</v>
      </c>
      <c r="L30" s="38">
        <v>822.19430843424004</v>
      </c>
      <c r="M30" s="38">
        <v>831.71779463231996</v>
      </c>
      <c r="N30" s="38">
        <v>834.89229003167998</v>
      </c>
      <c r="O30" s="38">
        <v>838.06678543103988</v>
      </c>
      <c r="P30" s="38">
        <v>803.14733603807997</v>
      </c>
      <c r="Q30" s="38">
        <v>861.83792983058561</v>
      </c>
      <c r="R30" s="38">
        <v>826.20029863733714</v>
      </c>
      <c r="S30" s="38">
        <v>784.47000256854335</v>
      </c>
      <c r="T30" s="38">
        <v>848.79127313502704</v>
      </c>
      <c r="U30" s="38">
        <v>719.95377346400699</v>
      </c>
      <c r="V30" s="38">
        <v>680.96838458640741</v>
      </c>
      <c r="W30" s="38">
        <v>652.43870612419562</v>
      </c>
      <c r="X30" s="38">
        <v>621.70192293919752</v>
      </c>
      <c r="Y30" s="38">
        <v>539.13240815756023</v>
      </c>
      <c r="Z30" s="38">
        <v>483.07046092071607</v>
      </c>
      <c r="AA30" s="38">
        <v>465.37682572852486</v>
      </c>
      <c r="AB30" s="38">
        <v>488.65913257879959</v>
      </c>
      <c r="AC30" s="38">
        <v>506.40799239032447</v>
      </c>
      <c r="AD30" s="38">
        <v>538.49032848605759</v>
      </c>
      <c r="AE30" s="38">
        <v>538.49032848605759</v>
      </c>
      <c r="AF30" s="14">
        <f>AE30/$AE$38</f>
        <v>1.444924525780973E-2</v>
      </c>
      <c r="AG30" s="14">
        <f t="shared" si="14"/>
        <v>-0.18447013325296938</v>
      </c>
      <c r="AH30" s="6"/>
      <c r="AI30" s="16">
        <f>(AE30-AD30)/AD30</f>
        <v>0</v>
      </c>
      <c r="AJ30" s="17">
        <f>AE30-AD30</f>
        <v>0</v>
      </c>
    </row>
    <row r="31" spans="1:42" outlineLevel="1" x14ac:dyDescent="0.25">
      <c r="A31" s="37" t="s">
        <v>35</v>
      </c>
      <c r="B31" s="38">
        <v>86.931928148513919</v>
      </c>
      <c r="C31" s="38">
        <v>93.943180652750939</v>
      </c>
      <c r="D31" s="38">
        <v>100.0505772795599</v>
      </c>
      <c r="E31" s="38">
        <v>111.97015138753022</v>
      </c>
      <c r="F31" s="38">
        <v>116.69446653746948</v>
      </c>
      <c r="G31" s="38">
        <v>156.90412299425418</v>
      </c>
      <c r="H31" s="38">
        <v>133.88592664908711</v>
      </c>
      <c r="I31" s="38">
        <v>118.04721728019732</v>
      </c>
      <c r="J31" s="38">
        <v>130.45734046168897</v>
      </c>
      <c r="K31" s="38">
        <v>115.10837134674341</v>
      </c>
      <c r="L31" s="38">
        <v>112.06195240953299</v>
      </c>
      <c r="M31" s="38">
        <v>113.96914897237438</v>
      </c>
      <c r="N31" s="38">
        <v>97.84613952212807</v>
      </c>
      <c r="O31" s="38">
        <v>140.72487222218066</v>
      </c>
      <c r="P31" s="38">
        <v>160.02121758274026</v>
      </c>
      <c r="Q31" s="38">
        <v>143.4354269332602</v>
      </c>
      <c r="R31" s="38">
        <v>128.12320893058111</v>
      </c>
      <c r="S31" s="38">
        <v>119.48380403162501</v>
      </c>
      <c r="T31" s="38">
        <v>102.57296665839588</v>
      </c>
      <c r="U31" s="38">
        <v>95.909560319546543</v>
      </c>
      <c r="V31" s="38">
        <v>75.387353561349926</v>
      </c>
      <c r="W31" s="38">
        <v>62.443859091492577</v>
      </c>
      <c r="X31" s="38">
        <v>69.12613271382773</v>
      </c>
      <c r="Y31" s="38">
        <v>76.918590352134473</v>
      </c>
      <c r="Z31" s="38">
        <v>73.288183725555328</v>
      </c>
      <c r="AA31" s="38">
        <v>64.433316604274694</v>
      </c>
      <c r="AB31" s="38">
        <v>59.166159484320268</v>
      </c>
      <c r="AC31" s="38">
        <v>70.062029974720275</v>
      </c>
      <c r="AD31" s="38">
        <v>83.627777846767401</v>
      </c>
      <c r="AE31" s="38">
        <v>72.205376425207419</v>
      </c>
      <c r="AF31" s="14">
        <f>AE31/$AE$38</f>
        <v>1.937478052453653E-3</v>
      </c>
      <c r="AG31" s="14">
        <f t="shared" si="14"/>
        <v>-0.16940325651293225</v>
      </c>
      <c r="AH31" s="6"/>
      <c r="AI31" s="16">
        <f>(AE31-AD31)/AD31</f>
        <v>-0.13658621232874851</v>
      </c>
      <c r="AJ31" s="17">
        <f>AE31-AD31</f>
        <v>-11.422401421559982</v>
      </c>
    </row>
    <row r="32" spans="1:42" x14ac:dyDescent="0.25">
      <c r="A32" s="39" t="s">
        <v>36</v>
      </c>
      <c r="B32" s="36">
        <f t="shared" ref="B32:AA32" si="15">SUM(B33:B36)</f>
        <v>95.586393100615695</v>
      </c>
      <c r="C32" s="36">
        <f t="shared" si="15"/>
        <v>95.701568661959485</v>
      </c>
      <c r="D32" s="36">
        <f t="shared" si="15"/>
        <v>96.409777034925</v>
      </c>
      <c r="E32" s="36">
        <f t="shared" si="15"/>
        <v>97.146005771354794</v>
      </c>
      <c r="F32" s="36">
        <f t="shared" si="15"/>
        <v>97.743558859034948</v>
      </c>
      <c r="G32" s="36">
        <f t="shared" si="15"/>
        <v>98.1600335732833</v>
      </c>
      <c r="H32" s="36">
        <f t="shared" si="15"/>
        <v>98.185391741055099</v>
      </c>
      <c r="I32" s="36">
        <f t="shared" si="15"/>
        <v>82.529457412034816</v>
      </c>
      <c r="J32" s="36">
        <f t="shared" si="15"/>
        <v>64.743899658318327</v>
      </c>
      <c r="K32" s="36">
        <f t="shared" si="15"/>
        <v>71.990219596908574</v>
      </c>
      <c r="L32" s="36">
        <f t="shared" si="15"/>
        <v>76.747551833598067</v>
      </c>
      <c r="M32" s="36">
        <f t="shared" si="15"/>
        <v>85.297958777457879</v>
      </c>
      <c r="N32" s="36">
        <f t="shared" si="15"/>
        <v>108.25982963815787</v>
      </c>
      <c r="O32" s="36">
        <f t="shared" si="15"/>
        <v>153.17601138730458</v>
      </c>
      <c r="P32" s="36">
        <f t="shared" si="15"/>
        <v>143.63979548265843</v>
      </c>
      <c r="Q32" s="36">
        <f t="shared" si="15"/>
        <v>128.49588098665768</v>
      </c>
      <c r="R32" s="36">
        <f t="shared" si="15"/>
        <v>126.03620618235634</v>
      </c>
      <c r="S32" s="36">
        <f t="shared" si="15"/>
        <v>83.070144766725235</v>
      </c>
      <c r="T32" s="36">
        <f t="shared" si="15"/>
        <v>68.010329379495545</v>
      </c>
      <c r="U32" s="36">
        <f t="shared" si="15"/>
        <v>69.481061204742431</v>
      </c>
      <c r="V32" s="36">
        <f t="shared" si="15"/>
        <v>61.015934692261041</v>
      </c>
      <c r="W32" s="36">
        <f t="shared" si="15"/>
        <v>43.824279636887987</v>
      </c>
      <c r="X32" s="36">
        <f t="shared" si="15"/>
        <v>47.595212196436158</v>
      </c>
      <c r="Y32" s="36">
        <f t="shared" si="15"/>
        <v>44.555258364823317</v>
      </c>
      <c r="Z32" s="36">
        <f t="shared" si="15"/>
        <v>41.12491951987716</v>
      </c>
      <c r="AA32" s="36">
        <f t="shared" si="15"/>
        <v>41.849098806649948</v>
      </c>
      <c r="AB32" s="36">
        <f>SUM(AB33:AB36)</f>
        <v>24.650008230852372</v>
      </c>
      <c r="AC32" s="36">
        <f>SUM(AC33:AC36)</f>
        <v>27.037659067065395</v>
      </c>
      <c r="AD32" s="36">
        <f t="shared" ref="AD32:AE32" si="16">SUM(AD33:AD36)</f>
        <v>23.49070589395857</v>
      </c>
      <c r="AE32" s="36">
        <f t="shared" si="16"/>
        <v>31.967051867291904</v>
      </c>
      <c r="AF32" s="9">
        <f>AE32/$AE$38</f>
        <v>8.5776800095599957E-4</v>
      </c>
      <c r="AG32" s="9">
        <f>(AE32-B32)/B32</f>
        <v>-0.66556901217474651</v>
      </c>
      <c r="AH32" s="6"/>
      <c r="AI32" s="10">
        <f>(AE32-AD32)/AD32</f>
        <v>0.36083828266366885</v>
      </c>
      <c r="AJ32" s="11">
        <f>AE32-AD32</f>
        <v>8.4763459733333342</v>
      </c>
    </row>
    <row r="33" spans="1:36" outlineLevel="1" x14ac:dyDescent="0.25">
      <c r="A33" s="37" t="s">
        <v>37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14"/>
      <c r="AG33" s="14"/>
      <c r="AH33" s="6"/>
      <c r="AI33" s="16"/>
      <c r="AJ33" s="17"/>
    </row>
    <row r="34" spans="1:36" outlineLevel="1" x14ac:dyDescent="0.25">
      <c r="A34" s="37" t="s">
        <v>38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14"/>
      <c r="AG34" s="14"/>
      <c r="AH34" s="6"/>
      <c r="AI34" s="16"/>
      <c r="AJ34" s="17"/>
    </row>
    <row r="35" spans="1:36" outlineLevel="1" x14ac:dyDescent="0.25">
      <c r="A35" s="37" t="s">
        <v>39</v>
      </c>
      <c r="B35" s="38">
        <v>95.586393100615695</v>
      </c>
      <c r="C35" s="38">
        <v>95.701568661959485</v>
      </c>
      <c r="D35" s="38">
        <v>96.409777034925</v>
      </c>
      <c r="E35" s="38">
        <v>97.146005771354794</v>
      </c>
      <c r="F35" s="38">
        <v>97.743558859034948</v>
      </c>
      <c r="G35" s="38">
        <v>98.1600335732833</v>
      </c>
      <c r="H35" s="38">
        <v>98.185391741055099</v>
      </c>
      <c r="I35" s="38">
        <v>82.529457412034816</v>
      </c>
      <c r="J35" s="38">
        <v>64.743899658318327</v>
      </c>
      <c r="K35" s="38">
        <v>71.990219596908574</v>
      </c>
      <c r="L35" s="38">
        <v>76.747551833598067</v>
      </c>
      <c r="M35" s="38">
        <v>85.297958777457879</v>
      </c>
      <c r="N35" s="38">
        <v>108.25982963815787</v>
      </c>
      <c r="O35" s="38">
        <v>153.17601138730458</v>
      </c>
      <c r="P35" s="38">
        <v>143.63979548265843</v>
      </c>
      <c r="Q35" s="38">
        <v>128.49588098665768</v>
      </c>
      <c r="R35" s="38">
        <v>126.03620618235634</v>
      </c>
      <c r="S35" s="38">
        <v>83.070144766725235</v>
      </c>
      <c r="T35" s="38">
        <v>68.010329379495545</v>
      </c>
      <c r="U35" s="38">
        <v>69.481061204742431</v>
      </c>
      <c r="V35" s="38">
        <v>61.015934692261041</v>
      </c>
      <c r="W35" s="38">
        <v>43.824279636887987</v>
      </c>
      <c r="X35" s="38">
        <v>47.595212196436158</v>
      </c>
      <c r="Y35" s="38">
        <v>44.555258364823317</v>
      </c>
      <c r="Z35" s="38">
        <v>41.12491951987716</v>
      </c>
      <c r="AA35" s="38">
        <v>41.849098806649948</v>
      </c>
      <c r="AB35" s="38">
        <v>24.650008230852372</v>
      </c>
      <c r="AC35" s="38">
        <v>27.037659067065395</v>
      </c>
      <c r="AD35" s="38">
        <v>23.49070589395857</v>
      </c>
      <c r="AE35" s="38">
        <v>31.967051867291904</v>
      </c>
      <c r="AF35" s="14">
        <f>AE35/$AE$38</f>
        <v>8.5776800095599957E-4</v>
      </c>
      <c r="AG35" s="14">
        <f>(AE35-B35)/B35</f>
        <v>-0.66556901217474651</v>
      </c>
      <c r="AH35" s="6"/>
      <c r="AI35" s="16">
        <f>(AE35-AD35)/AD35</f>
        <v>0.36083828266366885</v>
      </c>
      <c r="AJ35" s="17">
        <f>AE35-AD35</f>
        <v>8.4763459733333342</v>
      </c>
    </row>
    <row r="36" spans="1:36" outlineLevel="1" x14ac:dyDescent="0.25">
      <c r="A36" s="37" t="s">
        <v>40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14"/>
      <c r="AG36" s="14"/>
      <c r="AH36" s="6"/>
      <c r="AI36" s="16"/>
      <c r="AJ36" s="17"/>
    </row>
    <row r="37" spans="1:36" x14ac:dyDescent="0.25"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22"/>
      <c r="U37" s="41"/>
      <c r="V37" s="41"/>
      <c r="W37" s="41"/>
      <c r="X37" s="41"/>
      <c r="Y37" s="41"/>
      <c r="Z37" s="22"/>
      <c r="AA37" s="22"/>
      <c r="AB37" s="22"/>
      <c r="AC37" s="22"/>
      <c r="AD37" s="22"/>
      <c r="AE37" s="22"/>
      <c r="AF37" s="23"/>
      <c r="AG37" s="6"/>
      <c r="AH37" s="6"/>
      <c r="AI37" s="24"/>
      <c r="AJ37" s="18"/>
    </row>
    <row r="38" spans="1:36" x14ac:dyDescent="0.25">
      <c r="A38" s="42" t="s">
        <v>41</v>
      </c>
      <c r="B38" s="43">
        <f t="shared" ref="B38:AA38" si="17">SUM(B2,B7,B8,B9,B10,B11,B17,B23,B24,B32)</f>
        <v>32943.60363844176</v>
      </c>
      <c r="C38" s="43">
        <f t="shared" si="17"/>
        <v>33673.494396397153</v>
      </c>
      <c r="D38" s="43">
        <f t="shared" si="17"/>
        <v>33494.498394831789</v>
      </c>
      <c r="E38" s="43">
        <f t="shared" si="17"/>
        <v>33715.571485648325</v>
      </c>
      <c r="F38" s="43">
        <f t="shared" si="17"/>
        <v>34837.654227246705</v>
      </c>
      <c r="G38" s="43">
        <f t="shared" si="17"/>
        <v>35852.050356148073</v>
      </c>
      <c r="H38" s="43">
        <f t="shared" si="17"/>
        <v>37468.345978017664</v>
      </c>
      <c r="I38" s="43">
        <f t="shared" si="17"/>
        <v>38804.301053828196</v>
      </c>
      <c r="J38" s="43">
        <f t="shared" si="17"/>
        <v>40708.189352058027</v>
      </c>
      <c r="K38" s="43">
        <f t="shared" si="17"/>
        <v>42439.418703338997</v>
      </c>
      <c r="L38" s="43">
        <f t="shared" si="17"/>
        <v>45248.360584670605</v>
      </c>
      <c r="M38" s="43">
        <f t="shared" si="17"/>
        <v>47606.708192726554</v>
      </c>
      <c r="N38" s="43">
        <f t="shared" si="17"/>
        <v>46080.499644274889</v>
      </c>
      <c r="O38" s="43">
        <f t="shared" si="17"/>
        <v>45682.982778822785</v>
      </c>
      <c r="P38" s="43">
        <f t="shared" si="17"/>
        <v>46165.660361670758</v>
      </c>
      <c r="Q38" s="43">
        <f t="shared" si="17"/>
        <v>48154.939405674551</v>
      </c>
      <c r="R38" s="43">
        <f t="shared" si="17"/>
        <v>47603.014329708632</v>
      </c>
      <c r="S38" s="43">
        <f t="shared" si="17"/>
        <v>47662.550358461944</v>
      </c>
      <c r="T38" s="43">
        <f t="shared" si="17"/>
        <v>47364.614401979263</v>
      </c>
      <c r="U38" s="43">
        <f t="shared" si="17"/>
        <v>42177.753229359536</v>
      </c>
      <c r="V38" s="43">
        <f t="shared" si="17"/>
        <v>41790.942842911238</v>
      </c>
      <c r="W38" s="43">
        <f t="shared" si="17"/>
        <v>38094.097584797513</v>
      </c>
      <c r="X38" s="43">
        <f t="shared" si="17"/>
        <v>38238.096688348531</v>
      </c>
      <c r="Y38" s="43">
        <f t="shared" si="17"/>
        <v>37289.348573233874</v>
      </c>
      <c r="Z38" s="43">
        <f t="shared" si="17"/>
        <v>36906.151410941602</v>
      </c>
      <c r="AA38" s="43">
        <f t="shared" si="17"/>
        <v>38684.125983726364</v>
      </c>
      <c r="AB38" s="43">
        <f>SUM(AB2,AB7,AB8,AB9,AB10,AB11,AB17,AB23,AB24,AB32)</f>
        <v>40151.76171030321</v>
      </c>
      <c r="AC38" s="43">
        <f>SUM(AC2,AC7,AC8,AC9,AC10,AC11,AC17,AC23,AC24,AC32)</f>
        <v>39129.577012190479</v>
      </c>
      <c r="AD38" s="43">
        <f t="shared" ref="AD38:AE38" si="18">SUM(AD2,AD7,AD8,AD9,AD10,AD11,AD17,AD23,AD24,AD32)</f>
        <v>39191.917302833535</v>
      </c>
      <c r="AE38" s="43">
        <f t="shared" si="18"/>
        <v>37267.713218100915</v>
      </c>
      <c r="AF38" s="9">
        <f>AE38/$AE$38</f>
        <v>1</v>
      </c>
      <c r="AG38" s="9">
        <f>(AE38-B38)/B38</f>
        <v>0.13125794090763551</v>
      </c>
      <c r="AH38" s="6"/>
      <c r="AI38" s="10">
        <f>(AE38-AD38)/AD38</f>
        <v>-4.9096962260468502E-2</v>
      </c>
      <c r="AJ38" s="11">
        <f>AE38-AD38</f>
        <v>-1924.2040847326207</v>
      </c>
    </row>
    <row r="39" spans="1:36" ht="13.5" customHeight="1" x14ac:dyDescent="0.25">
      <c r="B39" s="44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6" x14ac:dyDescent="0.25">
      <c r="B40" s="45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J40" s="40"/>
    </row>
    <row r="41" spans="1:36" x14ac:dyDescent="0.25"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G41" s="47"/>
    </row>
    <row r="42" spans="1:36" x14ac:dyDescent="0.25">
      <c r="T42" s="22"/>
      <c r="Z42" s="22"/>
      <c r="AA42" s="19"/>
      <c r="AB42" s="19"/>
      <c r="AC42" s="19"/>
      <c r="AD42" s="19"/>
      <c r="AE42" s="19"/>
    </row>
    <row r="43" spans="1:36" x14ac:dyDescent="0.25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</row>
    <row r="44" spans="1:36" x14ac:dyDescent="0.25">
      <c r="Y44" s="49"/>
      <c r="Z44" s="49"/>
      <c r="AA44" s="49"/>
      <c r="AB44" s="49"/>
      <c r="AC44" s="49"/>
      <c r="AD44" s="49"/>
      <c r="AE44" s="49"/>
      <c r="AF44" s="49"/>
      <c r="AG44" s="49"/>
      <c r="AH44" s="49"/>
    </row>
    <row r="45" spans="1:36" x14ac:dyDescent="0.25">
      <c r="Y45" s="49"/>
      <c r="Z45" s="50"/>
      <c r="AA45" s="50"/>
      <c r="AB45" s="50"/>
      <c r="AC45" s="50"/>
      <c r="AD45" s="50"/>
      <c r="AE45" s="50"/>
      <c r="AF45" s="49"/>
      <c r="AG45" s="49"/>
      <c r="AH45" s="49"/>
    </row>
    <row r="46" spans="1:36" x14ac:dyDescent="0.25">
      <c r="Y46" s="49"/>
      <c r="Z46" s="50"/>
      <c r="AA46" s="50"/>
      <c r="AB46" s="50"/>
      <c r="AC46" s="50"/>
      <c r="AD46" s="50"/>
      <c r="AE46" s="50"/>
      <c r="AF46" s="51"/>
      <c r="AG46" s="49"/>
      <c r="AH46" s="51"/>
    </row>
    <row r="47" spans="1:36" x14ac:dyDescent="0.25">
      <c r="Y47" s="49"/>
      <c r="Z47" s="50"/>
      <c r="AA47" s="50"/>
      <c r="AB47" s="50"/>
      <c r="AC47" s="50"/>
      <c r="AD47" s="50"/>
      <c r="AE47" s="50"/>
      <c r="AF47" s="51"/>
      <c r="AG47" s="49"/>
      <c r="AH47" s="49"/>
    </row>
    <row r="48" spans="1:36" x14ac:dyDescent="0.25">
      <c r="Y48" s="49"/>
      <c r="Z48" s="50"/>
      <c r="AA48" s="50"/>
      <c r="AB48" s="50"/>
      <c r="AC48" s="50"/>
      <c r="AD48" s="50"/>
      <c r="AE48" s="50"/>
      <c r="AF48" s="51"/>
      <c r="AG48" s="49"/>
      <c r="AH48" s="49"/>
      <c r="AJ48" s="40"/>
    </row>
    <row r="49" spans="25:36" x14ac:dyDescent="0.25">
      <c r="Y49" s="49"/>
      <c r="Z49" s="50"/>
      <c r="AA49" s="50"/>
      <c r="AB49" s="50"/>
      <c r="AC49" s="50"/>
      <c r="AD49" s="50"/>
      <c r="AE49" s="50"/>
      <c r="AF49" s="51"/>
      <c r="AG49" s="49"/>
      <c r="AH49" s="49"/>
      <c r="AJ49" s="40"/>
    </row>
    <row r="50" spans="25:36" x14ac:dyDescent="0.25">
      <c r="Y50" s="49"/>
      <c r="Z50" s="50"/>
      <c r="AA50" s="50"/>
      <c r="AB50" s="50"/>
      <c r="AC50" s="50"/>
      <c r="AD50" s="50"/>
      <c r="AE50" s="50"/>
      <c r="AF50" s="51"/>
      <c r="AG50" s="49"/>
      <c r="AH50" s="49"/>
      <c r="AJ50" s="40"/>
    </row>
    <row r="51" spans="25:36" x14ac:dyDescent="0.25">
      <c r="Y51" s="49"/>
      <c r="Z51" s="50"/>
      <c r="AA51" s="50"/>
      <c r="AB51" s="50"/>
      <c r="AC51" s="50"/>
      <c r="AD51" s="50"/>
      <c r="AE51" s="50"/>
      <c r="AF51" s="51"/>
      <c r="AG51" s="49"/>
      <c r="AH51" s="49"/>
      <c r="AJ51" s="40"/>
    </row>
    <row r="52" spans="25:36" x14ac:dyDescent="0.25">
      <c r="Y52" s="49"/>
      <c r="Z52" s="50"/>
      <c r="AA52" s="50"/>
      <c r="AB52" s="50"/>
      <c r="AC52" s="50"/>
      <c r="AD52" s="50"/>
      <c r="AE52" s="50"/>
      <c r="AF52" s="51"/>
      <c r="AG52" s="49"/>
      <c r="AH52" s="49"/>
      <c r="AJ52" s="40"/>
    </row>
    <row r="53" spans="25:36" x14ac:dyDescent="0.25">
      <c r="Y53" s="49"/>
      <c r="Z53" s="50"/>
      <c r="AA53" s="50"/>
      <c r="AB53" s="50"/>
      <c r="AC53" s="50"/>
      <c r="AD53" s="50"/>
      <c r="AE53" s="50"/>
      <c r="AF53" s="51"/>
      <c r="AG53" s="49"/>
      <c r="AH53" s="49"/>
      <c r="AJ53" s="40"/>
    </row>
    <row r="54" spans="25:36" x14ac:dyDescent="0.25">
      <c r="Y54" s="49"/>
      <c r="Z54" s="50"/>
      <c r="AA54" s="50"/>
      <c r="AB54" s="50"/>
      <c r="AC54" s="50"/>
      <c r="AD54" s="50"/>
      <c r="AE54" s="50"/>
      <c r="AF54" s="51"/>
      <c r="AG54" s="49"/>
      <c r="AH54" s="49"/>
      <c r="AI54" s="52"/>
      <c r="AJ54" s="40"/>
    </row>
    <row r="55" spans="25:36" x14ac:dyDescent="0.25">
      <c r="Y55" s="49"/>
      <c r="Z55" s="50"/>
      <c r="AA55" s="50"/>
      <c r="AB55" s="50"/>
      <c r="AC55" s="50"/>
      <c r="AD55" s="50"/>
      <c r="AE55" s="50"/>
      <c r="AF55" s="51"/>
      <c r="AG55" s="49"/>
      <c r="AH55" s="49"/>
      <c r="AJ55" s="40"/>
    </row>
    <row r="56" spans="25:36" x14ac:dyDescent="0.25">
      <c r="Y56" s="49"/>
      <c r="Z56" s="50"/>
      <c r="AA56" s="50"/>
      <c r="AB56" s="50"/>
      <c r="AC56" s="50"/>
      <c r="AD56" s="50"/>
      <c r="AE56" s="50"/>
      <c r="AF56" s="51"/>
      <c r="AG56" s="51"/>
      <c r="AH56" s="49"/>
      <c r="AJ56" s="40"/>
    </row>
    <row r="57" spans="25:36" x14ac:dyDescent="0.25">
      <c r="Y57" s="49"/>
      <c r="Z57" s="50"/>
      <c r="AA57" s="50"/>
      <c r="AB57" s="50"/>
      <c r="AC57" s="50"/>
      <c r="AD57" s="50"/>
      <c r="AE57" s="50"/>
      <c r="AF57" s="49"/>
      <c r="AG57" s="49"/>
      <c r="AH57" s="49"/>
      <c r="AJ57" s="40"/>
    </row>
    <row r="58" spans="25:36" x14ac:dyDescent="0.25">
      <c r="Y58" s="49"/>
      <c r="Z58" s="49"/>
      <c r="AA58" s="53"/>
      <c r="AB58" s="53"/>
      <c r="AC58" s="53"/>
      <c r="AD58" s="53"/>
      <c r="AE58" s="53"/>
      <c r="AF58" s="49"/>
      <c r="AG58" s="49"/>
      <c r="AH58" s="49"/>
      <c r="AJ58" s="40"/>
    </row>
    <row r="59" spans="25:36" x14ac:dyDescent="0.25">
      <c r="Y59" s="49"/>
      <c r="Z59" s="49"/>
      <c r="AA59" s="49"/>
      <c r="AB59" s="49"/>
      <c r="AC59" s="49"/>
      <c r="AD59" s="49"/>
      <c r="AE59" s="49"/>
      <c r="AF59" s="49"/>
      <c r="AG59" s="49"/>
      <c r="AH59" s="49"/>
      <c r="AJ59" s="40"/>
    </row>
    <row r="60" spans="25:36" x14ac:dyDescent="0.25"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J60" s="40"/>
    </row>
    <row r="61" spans="25:36" x14ac:dyDescent="0.25">
      <c r="Y61" s="49"/>
      <c r="Z61" s="49"/>
      <c r="AA61" s="49"/>
      <c r="AB61" s="49"/>
      <c r="AC61" s="49"/>
      <c r="AD61" s="49"/>
      <c r="AE61" s="49"/>
      <c r="AF61" s="49"/>
      <c r="AG61" s="49"/>
      <c r="AH61" s="49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8AD3B-282E-4BCB-85B8-CF638B38A21D}">
  <sheetPr>
    <tabColor rgb="FFFF0000"/>
    <outlinePr summaryBelow="0"/>
  </sheetPr>
  <dimension ref="A1:AP55"/>
  <sheetViews>
    <sheetView zoomScale="75" zoomScaleNormal="75" workbookViewId="0">
      <pane ySplit="1" topLeftCell="A2" activePane="bottomLeft" state="frozen"/>
      <selection activeCell="X454" sqref="X454"/>
      <selection pane="bottomLeft" activeCell="X454" sqref="X454"/>
    </sheetView>
  </sheetViews>
  <sheetFormatPr defaultRowHeight="15" outlineLevelRow="1" x14ac:dyDescent="0.25"/>
  <cols>
    <col min="1" max="1" width="46" style="34" customWidth="1"/>
    <col min="2" max="29" width="9.85546875" style="34" bestFit="1" customWidth="1"/>
    <col min="30" max="31" width="9.85546875" style="34" customWidth="1"/>
    <col min="32" max="32" width="11.140625" style="34" bestFit="1" customWidth="1"/>
    <col min="33" max="33" width="13" style="34" customWidth="1"/>
    <col min="34" max="34" width="9.7109375" style="34" customWidth="1"/>
    <col min="35" max="35" width="10.28515625" style="34" bestFit="1" customWidth="1"/>
    <col min="36" max="36" width="13.85546875" style="34" bestFit="1" customWidth="1"/>
    <col min="37" max="37" width="13.5703125" style="34" customWidth="1"/>
    <col min="38" max="16384" width="9.140625" style="34"/>
  </cols>
  <sheetData>
    <row r="1" spans="1:36" ht="30" x14ac:dyDescent="0.25">
      <c r="A1" s="29" t="s">
        <v>0</v>
      </c>
      <c r="B1" s="30">
        <v>1990</v>
      </c>
      <c r="C1" s="30">
        <v>1991</v>
      </c>
      <c r="D1" s="30">
        <v>1992</v>
      </c>
      <c r="E1" s="30">
        <v>1993</v>
      </c>
      <c r="F1" s="30">
        <v>1994</v>
      </c>
      <c r="G1" s="30">
        <v>1995</v>
      </c>
      <c r="H1" s="30">
        <v>1996</v>
      </c>
      <c r="I1" s="30">
        <v>1997</v>
      </c>
      <c r="J1" s="30">
        <v>1998</v>
      </c>
      <c r="K1" s="30">
        <v>1999</v>
      </c>
      <c r="L1" s="30">
        <v>2000</v>
      </c>
      <c r="M1" s="30">
        <v>2001</v>
      </c>
      <c r="N1" s="30">
        <v>2002</v>
      </c>
      <c r="O1" s="30">
        <v>2003</v>
      </c>
      <c r="P1" s="30">
        <v>2004</v>
      </c>
      <c r="Q1" s="30">
        <v>2005</v>
      </c>
      <c r="R1" s="30">
        <v>2006</v>
      </c>
      <c r="S1" s="30">
        <v>2007</v>
      </c>
      <c r="T1" s="30">
        <v>2008</v>
      </c>
      <c r="U1" s="30">
        <v>2009</v>
      </c>
      <c r="V1" s="30">
        <v>2010</v>
      </c>
      <c r="W1" s="30">
        <v>2011</v>
      </c>
      <c r="X1" s="30">
        <v>2012</v>
      </c>
      <c r="Y1" s="30">
        <v>2013</v>
      </c>
      <c r="Z1" s="30">
        <v>2014</v>
      </c>
      <c r="AA1" s="30">
        <v>2015</v>
      </c>
      <c r="AB1" s="30">
        <v>2016</v>
      </c>
      <c r="AC1" s="30">
        <v>2017</v>
      </c>
      <c r="AD1" s="30">
        <v>2018</v>
      </c>
      <c r="AE1" s="30">
        <v>2019</v>
      </c>
      <c r="AF1" s="29" t="s">
        <v>1</v>
      </c>
      <c r="AG1" s="31" t="s">
        <v>2</v>
      </c>
      <c r="AH1" s="32"/>
      <c r="AI1" s="31" t="s">
        <v>3</v>
      </c>
      <c r="AJ1" s="33" t="s">
        <v>4</v>
      </c>
    </row>
    <row r="2" spans="1:36" x14ac:dyDescent="0.25">
      <c r="A2" s="35" t="s">
        <v>5</v>
      </c>
      <c r="B2" s="36">
        <f t="shared" ref="B2:AA2" si="0">SUM(B3:B6)</f>
        <v>111.0392882930465</v>
      </c>
      <c r="C2" s="36">
        <f t="shared" si="0"/>
        <v>101.62958127568452</v>
      </c>
      <c r="D2" s="36">
        <f t="shared" si="0"/>
        <v>96.970282540224062</v>
      </c>
      <c r="E2" s="36">
        <f t="shared" si="0"/>
        <v>101.12829550941819</v>
      </c>
      <c r="F2" s="36">
        <f t="shared" si="0"/>
        <v>99.841636587642199</v>
      </c>
      <c r="G2" s="36">
        <f t="shared" si="0"/>
        <v>100.6938724108042</v>
      </c>
      <c r="H2" s="36">
        <f t="shared" si="0"/>
        <v>101.89331798402318</v>
      </c>
      <c r="I2" s="36">
        <f t="shared" si="0"/>
        <v>99.998381229364128</v>
      </c>
      <c r="J2" s="36">
        <f t="shared" si="0"/>
        <v>86.545602166977446</v>
      </c>
      <c r="K2" s="36">
        <f t="shared" si="0"/>
        <v>88.235922410164704</v>
      </c>
      <c r="L2" s="36">
        <f t="shared" si="0"/>
        <v>91.596899570377076</v>
      </c>
      <c r="M2" s="36">
        <f t="shared" si="0"/>
        <v>105.35135525886527</v>
      </c>
      <c r="N2" s="36">
        <f t="shared" si="0"/>
        <v>82.317421672017403</v>
      </c>
      <c r="O2" s="36">
        <f t="shared" si="0"/>
        <v>749.1702406271761</v>
      </c>
      <c r="P2" s="36">
        <f t="shared" si="0"/>
        <v>88.645763517628325</v>
      </c>
      <c r="Q2" s="36">
        <f t="shared" si="0"/>
        <v>80.108822736917915</v>
      </c>
      <c r="R2" s="36">
        <f t="shared" si="0"/>
        <v>91.10837282811265</v>
      </c>
      <c r="S2" s="36">
        <f t="shared" si="0"/>
        <v>99.566403814598743</v>
      </c>
      <c r="T2" s="36">
        <f t="shared" si="0"/>
        <v>92.284551418114646</v>
      </c>
      <c r="U2" s="36">
        <f t="shared" si="0"/>
        <v>87.430436196524866</v>
      </c>
      <c r="V2" s="36">
        <f t="shared" si="0"/>
        <v>93.842886699085724</v>
      </c>
      <c r="W2" s="36">
        <f t="shared" si="0"/>
        <v>85.387503157217608</v>
      </c>
      <c r="X2" s="36">
        <f t="shared" si="0"/>
        <v>84.97418833383189</v>
      </c>
      <c r="Y2" s="36">
        <f t="shared" si="0"/>
        <v>82.808070073163719</v>
      </c>
      <c r="Z2" s="36">
        <f t="shared" si="0"/>
        <v>78.627846994746733</v>
      </c>
      <c r="AA2" s="36">
        <f t="shared" si="0"/>
        <v>78.897569210894261</v>
      </c>
      <c r="AB2" s="36">
        <f>SUM(AB3:AB6)</f>
        <v>79.627281718853993</v>
      </c>
      <c r="AC2" s="36">
        <f>SUM(AC3:AC6)</f>
        <v>83.341291677270547</v>
      </c>
      <c r="AD2" s="36">
        <f t="shared" ref="AD2:AE2" si="1">SUM(AD3:AD6)</f>
        <v>91.430936502599693</v>
      </c>
      <c r="AE2" s="36">
        <f t="shared" si="1"/>
        <v>87.769772016811473</v>
      </c>
      <c r="AF2" s="9">
        <f t="shared" ref="AF2:AF16" si="2">AE2/$AE$38</f>
        <v>5.9641531750757384E-3</v>
      </c>
      <c r="AG2" s="9">
        <f>(AE2-B2)/B2</f>
        <v>-0.2095611079100568</v>
      </c>
      <c r="AH2" s="6"/>
      <c r="AI2" s="10">
        <f t="shared" ref="AI2:AI16" si="3">(AE2-AD2)/AD2</f>
        <v>-4.0042950732371865E-2</v>
      </c>
      <c r="AJ2" s="11">
        <f t="shared" ref="AJ2:AJ16" si="4">AE2-AD2</f>
        <v>-3.6611644857882197</v>
      </c>
    </row>
    <row r="3" spans="1:36" outlineLevel="1" x14ac:dyDescent="0.25">
      <c r="A3" s="37" t="s">
        <v>6</v>
      </c>
      <c r="B3" s="38">
        <v>6.4818889564158182</v>
      </c>
      <c r="C3" s="38">
        <v>6.4872622869445049</v>
      </c>
      <c r="D3" s="38">
        <v>6.5620887803837995</v>
      </c>
      <c r="E3" s="38">
        <v>7.1436243991121566</v>
      </c>
      <c r="F3" s="38">
        <v>7.2085783042160649</v>
      </c>
      <c r="G3" s="38">
        <v>7.7011369263617899</v>
      </c>
      <c r="H3" s="38">
        <v>8.8023519552061291</v>
      </c>
      <c r="I3" s="38">
        <v>9.1354142800409051</v>
      </c>
      <c r="J3" s="38">
        <v>9.0394917232228895</v>
      </c>
      <c r="K3" s="38">
        <v>9.8011272801096503</v>
      </c>
      <c r="L3" s="38">
        <v>10.731049809904667</v>
      </c>
      <c r="M3" s="38">
        <v>11.232705164050728</v>
      </c>
      <c r="N3" s="38">
        <v>10.604647114107882</v>
      </c>
      <c r="O3" s="38">
        <v>9.9355500466812412</v>
      </c>
      <c r="P3" s="38">
        <v>8.7739655275359993</v>
      </c>
      <c r="Q3" s="38">
        <v>8.9068404536917924</v>
      </c>
      <c r="R3" s="38">
        <v>8.4410984361986063</v>
      </c>
      <c r="S3" s="38">
        <v>8.7104803372979074</v>
      </c>
      <c r="T3" s="38">
        <v>6.964645856743644</v>
      </c>
      <c r="U3" s="38">
        <v>6.7657345154987265</v>
      </c>
      <c r="V3" s="38">
        <v>6.7129709447700678</v>
      </c>
      <c r="W3" s="38">
        <v>5.6457196322534262</v>
      </c>
      <c r="X3" s="38">
        <v>6.7497125019348791</v>
      </c>
      <c r="Y3" s="38">
        <v>6.474356385492654</v>
      </c>
      <c r="Z3" s="38">
        <v>6.6378753869128406</v>
      </c>
      <c r="AA3" s="38">
        <v>6.4359201358060947</v>
      </c>
      <c r="AB3" s="38">
        <v>7.3054613822571532</v>
      </c>
      <c r="AC3" s="38">
        <v>8.9318738825083788</v>
      </c>
      <c r="AD3" s="38">
        <v>11.023097959026334</v>
      </c>
      <c r="AE3" s="38">
        <v>10.638233226102155</v>
      </c>
      <c r="AF3" s="14">
        <f t="shared" si="2"/>
        <v>7.2289184550348962E-4</v>
      </c>
      <c r="AG3" s="14">
        <f>(AE3-B3)/B3</f>
        <v>0.64122423226216474</v>
      </c>
      <c r="AH3" s="6"/>
      <c r="AI3" s="16">
        <f t="shared" si="3"/>
        <v>-3.4914389253796807E-2</v>
      </c>
      <c r="AJ3" s="17">
        <f t="shared" si="4"/>
        <v>-0.38486473292417855</v>
      </c>
    </row>
    <row r="4" spans="1:36" outlineLevel="1" x14ac:dyDescent="0.25">
      <c r="A4" s="37" t="s">
        <v>7</v>
      </c>
      <c r="B4" s="38">
        <v>0.10271110094999999</v>
      </c>
      <c r="C4" s="38">
        <v>0.10887647796000001</v>
      </c>
      <c r="D4" s="38">
        <v>9.4878226169999996E-2</v>
      </c>
      <c r="E4" s="38">
        <v>9.7258317300000008E-2</v>
      </c>
      <c r="F4" s="38">
        <v>0.10168533495</v>
      </c>
      <c r="G4" s="38">
        <v>0.10286423316</v>
      </c>
      <c r="H4" s="38">
        <v>0.10551290751000002</v>
      </c>
      <c r="I4" s="38">
        <v>0.12775884129000004</v>
      </c>
      <c r="J4" s="38">
        <v>0.13834663046999998</v>
      </c>
      <c r="K4" s="38">
        <v>0.12996120275999998</v>
      </c>
      <c r="L4" s="38">
        <v>0.17120955636000001</v>
      </c>
      <c r="M4" s="38">
        <v>0.19332004716000004</v>
      </c>
      <c r="N4" s="38">
        <v>0.19805563197000001</v>
      </c>
      <c r="O4" s="38">
        <v>0.18833126562000002</v>
      </c>
      <c r="P4" s="38">
        <v>0.19129080986999999</v>
      </c>
      <c r="Q4" s="38">
        <v>0.23417410727292778</v>
      </c>
      <c r="R4" s="38">
        <v>0.22207376411220703</v>
      </c>
      <c r="S4" s="38">
        <v>0.21596526654349218</v>
      </c>
      <c r="T4" s="38">
        <v>0.21477943051433829</v>
      </c>
      <c r="U4" s="38">
        <v>0.1789435271541498</v>
      </c>
      <c r="V4" s="38">
        <v>0.14774671246524698</v>
      </c>
      <c r="W4" s="38">
        <v>0.14317389977843115</v>
      </c>
      <c r="X4" s="38">
        <v>0.15828375866366834</v>
      </c>
      <c r="Y4" s="38">
        <v>0.13785660742544992</v>
      </c>
      <c r="Z4" s="38">
        <v>0.13087362243589301</v>
      </c>
      <c r="AA4" s="38">
        <v>0.15989149019500434</v>
      </c>
      <c r="AB4" s="38">
        <v>0.14512651483964184</v>
      </c>
      <c r="AC4" s="38">
        <v>0.14793932371429916</v>
      </c>
      <c r="AD4" s="38">
        <v>0.15180377506151677</v>
      </c>
      <c r="AE4" s="38">
        <v>0.13480730530236437</v>
      </c>
      <c r="AF4" s="14">
        <f t="shared" si="2"/>
        <v>9.1604592272211902E-6</v>
      </c>
      <c r="AG4" s="14">
        <f t="shared" ref="AG4:AG6" si="5">(AE4-B4)/B4</f>
        <v>0.31249012088760381</v>
      </c>
      <c r="AH4" s="19"/>
      <c r="AI4" s="16">
        <f t="shared" si="3"/>
        <v>-0.11196341956756192</v>
      </c>
      <c r="AJ4" s="17">
        <f t="shared" si="4"/>
        <v>-1.6996469759152394E-2</v>
      </c>
    </row>
    <row r="5" spans="1:36" outlineLevel="1" x14ac:dyDescent="0.25">
      <c r="A5" s="37" t="s">
        <v>8</v>
      </c>
      <c r="B5" s="38">
        <v>4.0494729600000008E-2</v>
      </c>
      <c r="C5" s="38">
        <v>3.2317909200000002E-2</v>
      </c>
      <c r="D5" s="38">
        <v>2.80348128E-2</v>
      </c>
      <c r="E5" s="38">
        <v>2.80348128E-2</v>
      </c>
      <c r="F5" s="38">
        <v>3.2317909200000002E-2</v>
      </c>
      <c r="G5" s="38">
        <v>2.9202929999999995E-2</v>
      </c>
      <c r="H5" s="38">
        <v>2.9202929999999995E-2</v>
      </c>
      <c r="I5" s="38">
        <v>2.0636737200000001E-2</v>
      </c>
      <c r="J5" s="38">
        <v>3.5043516000000004E-2</v>
      </c>
      <c r="K5" s="38">
        <v>3.3875398800000005E-2</v>
      </c>
      <c r="L5" s="38">
        <v>3.7379750400000009E-2</v>
      </c>
      <c r="M5" s="38">
        <v>4.9839667200000007E-2</v>
      </c>
      <c r="N5" s="38">
        <v>6.30783288E-2</v>
      </c>
      <c r="O5" s="38">
        <v>7.1255149199999993E-2</v>
      </c>
      <c r="P5" s="38">
        <v>6.5737410901826193E-2</v>
      </c>
      <c r="Q5" s="38">
        <v>7.6815942513090443E-2</v>
      </c>
      <c r="R5" s="38">
        <v>7.8892753550082725E-2</v>
      </c>
      <c r="S5" s="38">
        <v>7.5388523288489689E-2</v>
      </c>
      <c r="T5" s="38">
        <v>8.7307229997892005E-2</v>
      </c>
      <c r="U5" s="38">
        <v>8.8122883945795094E-2</v>
      </c>
      <c r="V5" s="38">
        <v>9.1589236167887583E-2</v>
      </c>
      <c r="W5" s="38">
        <v>6.2434643633033103E-2</v>
      </c>
      <c r="X5" s="38">
        <v>6.5361662521765548E-2</v>
      </c>
      <c r="Y5" s="38">
        <v>7.2569949881395215E-2</v>
      </c>
      <c r="Z5" s="38">
        <v>6.1958834014854844E-2</v>
      </c>
      <c r="AA5" s="38">
        <v>5.3064345867570743E-2</v>
      </c>
      <c r="AB5" s="38">
        <v>5.7582165302548047E-2</v>
      </c>
      <c r="AC5" s="38">
        <v>5.8783954099960074E-2</v>
      </c>
      <c r="AD5" s="38">
        <v>5.4066689068617127E-2</v>
      </c>
      <c r="AE5" s="38">
        <v>4.8849670565608974E-2</v>
      </c>
      <c r="AF5" s="14">
        <f>AE5/$AE$38</f>
        <v>3.3194448511211339E-6</v>
      </c>
      <c r="AG5" s="14">
        <f>(AE5-B5)/B5</f>
        <v>0.20632168798600806</v>
      </c>
      <c r="AH5" s="19"/>
      <c r="AI5" s="16">
        <f>(AE5-AD5)/AD5</f>
        <v>-9.6492287448693773E-2</v>
      </c>
      <c r="AJ5" s="17">
        <f>AE5-AD5</f>
        <v>-5.2170185030081528E-3</v>
      </c>
    </row>
    <row r="6" spans="1:36" outlineLevel="1" x14ac:dyDescent="0.25">
      <c r="A6" s="37" t="s">
        <v>9</v>
      </c>
      <c r="B6" s="38">
        <v>104.41419350608068</v>
      </c>
      <c r="C6" s="38">
        <v>95.001124601580017</v>
      </c>
      <c r="D6" s="38">
        <v>90.285280720870261</v>
      </c>
      <c r="E6" s="38">
        <v>93.859377980206034</v>
      </c>
      <c r="F6" s="38">
        <v>92.499055039276129</v>
      </c>
      <c r="G6" s="38">
        <v>92.860668321282418</v>
      </c>
      <c r="H6" s="38">
        <v>92.956250191307049</v>
      </c>
      <c r="I6" s="38">
        <v>90.714571370833227</v>
      </c>
      <c r="J6" s="38">
        <v>77.332720297284553</v>
      </c>
      <c r="K6" s="38">
        <v>78.270958528495058</v>
      </c>
      <c r="L6" s="38">
        <v>80.657260453712411</v>
      </c>
      <c r="M6" s="38">
        <v>93.875490380454536</v>
      </c>
      <c r="N6" s="38">
        <v>71.451640597139516</v>
      </c>
      <c r="O6" s="38">
        <v>738.97510416567491</v>
      </c>
      <c r="P6" s="38">
        <v>79.614769769320503</v>
      </c>
      <c r="Q6" s="38">
        <v>70.890992233440102</v>
      </c>
      <c r="R6" s="38">
        <v>82.36630787425176</v>
      </c>
      <c r="S6" s="38">
        <v>90.564569687468861</v>
      </c>
      <c r="T6" s="38">
        <v>85.017818900858771</v>
      </c>
      <c r="U6" s="38">
        <v>80.397635269926198</v>
      </c>
      <c r="V6" s="38">
        <v>86.89057980568252</v>
      </c>
      <c r="W6" s="38">
        <v>79.536174981552719</v>
      </c>
      <c r="X6" s="38">
        <v>78.000830410711572</v>
      </c>
      <c r="Y6" s="38">
        <v>76.123287130364218</v>
      </c>
      <c r="Z6" s="38">
        <v>71.797139151383149</v>
      </c>
      <c r="AA6" s="38">
        <v>72.248693239025584</v>
      </c>
      <c r="AB6" s="38">
        <v>72.119111656454649</v>
      </c>
      <c r="AC6" s="38">
        <v>74.202694516947915</v>
      </c>
      <c r="AD6" s="38">
        <v>80.201968079443219</v>
      </c>
      <c r="AE6" s="38">
        <v>76.947881814841338</v>
      </c>
      <c r="AF6" s="14">
        <f t="shared" si="2"/>
        <v>5.2287814254939067E-3</v>
      </c>
      <c r="AG6" s="14">
        <f t="shared" si="5"/>
        <v>-0.26305151406106303</v>
      </c>
      <c r="AH6" s="6"/>
      <c r="AI6" s="16">
        <f t="shared" si="3"/>
        <v>-4.057364604043856E-2</v>
      </c>
      <c r="AJ6" s="17">
        <f t="shared" si="4"/>
        <v>-3.2540862646018809</v>
      </c>
    </row>
    <row r="7" spans="1:36" x14ac:dyDescent="0.25">
      <c r="A7" s="39" t="s">
        <v>10</v>
      </c>
      <c r="B7" s="36">
        <v>442.55493569759102</v>
      </c>
      <c r="C7" s="36">
        <v>432.41219698342297</v>
      </c>
      <c r="D7" s="36">
        <v>367.41775899603704</v>
      </c>
      <c r="E7" s="36">
        <v>357.69005380602715</v>
      </c>
      <c r="F7" s="36">
        <v>315.48187168010026</v>
      </c>
      <c r="G7" s="36">
        <v>285.07305136717827</v>
      </c>
      <c r="H7" s="36">
        <v>285.24648112797786</v>
      </c>
      <c r="I7" s="36">
        <v>250.18847372681208</v>
      </c>
      <c r="J7" s="36">
        <v>265.37795473084975</v>
      </c>
      <c r="K7" s="36">
        <v>203.20732913904629</v>
      </c>
      <c r="L7" s="36">
        <v>202.76091151665869</v>
      </c>
      <c r="M7" s="36">
        <v>193.43297917033902</v>
      </c>
      <c r="N7" s="36">
        <v>190.78662169486182</v>
      </c>
      <c r="O7" s="36">
        <v>181.06465394531682</v>
      </c>
      <c r="P7" s="36">
        <v>177.95522649777979</v>
      </c>
      <c r="Q7" s="36">
        <v>186.16648324758927</v>
      </c>
      <c r="R7" s="36">
        <v>180.98746456834073</v>
      </c>
      <c r="S7" s="36">
        <v>175.64817915332702</v>
      </c>
      <c r="T7" s="36">
        <v>186.26696351357268</v>
      </c>
      <c r="U7" s="36">
        <v>196.49850434125577</v>
      </c>
      <c r="V7" s="36">
        <v>187.96493774141408</v>
      </c>
      <c r="W7" s="36">
        <v>171.8632058533608</v>
      </c>
      <c r="X7" s="36">
        <v>169.63075017215218</v>
      </c>
      <c r="Y7" s="36">
        <v>181.67539333117134</v>
      </c>
      <c r="Z7" s="36">
        <v>161.37964851828445</v>
      </c>
      <c r="AA7" s="36">
        <v>162.48243732940685</v>
      </c>
      <c r="AB7" s="36">
        <v>151.7437483719084</v>
      </c>
      <c r="AC7" s="36">
        <v>148.51469360390846</v>
      </c>
      <c r="AD7" s="36">
        <v>164.06299834055974</v>
      </c>
      <c r="AE7" s="36">
        <v>135.93784312289955</v>
      </c>
      <c r="AF7" s="9">
        <f t="shared" si="2"/>
        <v>9.2372818117733829E-3</v>
      </c>
      <c r="AG7" s="9">
        <f>(AE7-B7)/B7</f>
        <v>-0.69283396894303462</v>
      </c>
      <c r="AH7" s="6"/>
      <c r="AI7" s="10">
        <f t="shared" si="3"/>
        <v>-0.17142899680084098</v>
      </c>
      <c r="AJ7" s="11">
        <f t="shared" si="4"/>
        <v>-28.125155217660193</v>
      </c>
    </row>
    <row r="8" spans="1:36" x14ac:dyDescent="0.25">
      <c r="A8" s="39" t="s">
        <v>11</v>
      </c>
      <c r="B8" s="36">
        <v>6.8055827996377163</v>
      </c>
      <c r="C8" s="36">
        <v>6.8557597306389786</v>
      </c>
      <c r="D8" s="36">
        <v>5.754526792909104</v>
      </c>
      <c r="E8" s="36">
        <v>6.0718800992850781</v>
      </c>
      <c r="F8" s="36">
        <v>5.8750972144996085</v>
      </c>
      <c r="G8" s="36">
        <v>6.0117367698943216</v>
      </c>
      <c r="H8" s="36">
        <v>6.4869828275268659</v>
      </c>
      <c r="I8" s="36">
        <v>6.5669741081359367</v>
      </c>
      <c r="J8" s="36">
        <v>7.0394209136420498</v>
      </c>
      <c r="K8" s="36">
        <v>7.0903533412247199</v>
      </c>
      <c r="L8" s="36">
        <v>8.2847376266757511</v>
      </c>
      <c r="M8" s="36">
        <v>8.7163658705393576</v>
      </c>
      <c r="N8" s="36">
        <v>8.3754452658444389</v>
      </c>
      <c r="O8" s="36">
        <v>8.6712344354873689</v>
      </c>
      <c r="P8" s="36">
        <v>9.4736403449475137</v>
      </c>
      <c r="Q8" s="36">
        <v>10.867613950432222</v>
      </c>
      <c r="R8" s="36">
        <v>10.350627918610494</v>
      </c>
      <c r="S8" s="36">
        <v>10.019075881441907</v>
      </c>
      <c r="T8" s="36">
        <v>9.2770526093773427</v>
      </c>
      <c r="U8" s="36">
        <v>7.8512302603768305</v>
      </c>
      <c r="V8" s="36">
        <v>8.2694055830305668</v>
      </c>
      <c r="W8" s="36">
        <v>7.1986026373025949</v>
      </c>
      <c r="X8" s="36">
        <v>6.6160613375584276</v>
      </c>
      <c r="Y8" s="36">
        <v>6.7876697632902312</v>
      </c>
      <c r="Z8" s="36">
        <v>7.9154362141720158</v>
      </c>
      <c r="AA8" s="36">
        <v>7.9482724064078027</v>
      </c>
      <c r="AB8" s="36">
        <v>7.7192317038384042</v>
      </c>
      <c r="AC8" s="36">
        <v>8.2471133118310576</v>
      </c>
      <c r="AD8" s="36">
        <v>8.5540107939697201</v>
      </c>
      <c r="AE8" s="36">
        <v>8.0211923877911921</v>
      </c>
      <c r="AF8" s="9">
        <f t="shared" si="2"/>
        <v>5.4505804160428898E-4</v>
      </c>
      <c r="AG8" s="9">
        <f t="shared" ref="AG8:AG11" si="6">(AE8-B8)/B8</f>
        <v>0.17861946933011921</v>
      </c>
      <c r="AH8" s="6"/>
      <c r="AI8" s="10">
        <f t="shared" si="3"/>
        <v>-6.2288722683649919E-2</v>
      </c>
      <c r="AJ8" s="11">
        <f t="shared" si="4"/>
        <v>-0.53281840617852794</v>
      </c>
    </row>
    <row r="9" spans="1:36" x14ac:dyDescent="0.25">
      <c r="A9" s="39" t="s">
        <v>12</v>
      </c>
      <c r="B9" s="36">
        <v>3.2237173158790275</v>
      </c>
      <c r="C9" s="36">
        <v>3.2566084731203642</v>
      </c>
      <c r="D9" s="36">
        <v>3.2093718463639411</v>
      </c>
      <c r="E9" s="36">
        <v>3.1309288596440923</v>
      </c>
      <c r="F9" s="36">
        <v>3.4069313204313509</v>
      </c>
      <c r="G9" s="36">
        <v>3.3262854429860509</v>
      </c>
      <c r="H9" s="36">
        <v>2.9526209562253807</v>
      </c>
      <c r="I9" s="36">
        <v>2.9531607582981279</v>
      </c>
      <c r="J9" s="36">
        <v>2.8647340671778849</v>
      </c>
      <c r="K9" s="36">
        <v>2.9428799402767334</v>
      </c>
      <c r="L9" s="36">
        <v>2.9461054942582825</v>
      </c>
      <c r="M9" s="36">
        <v>2.8540494603183202</v>
      </c>
      <c r="N9" s="36">
        <v>2.7133899274949975</v>
      </c>
      <c r="O9" s="36">
        <v>2.8975018193246118</v>
      </c>
      <c r="P9" s="36">
        <v>2.7276553573186835</v>
      </c>
      <c r="Q9" s="36">
        <v>2.8106937593050776</v>
      </c>
      <c r="R9" s="36">
        <v>3.055860510303964</v>
      </c>
      <c r="S9" s="36">
        <v>4.3408007949047409</v>
      </c>
      <c r="T9" s="36">
        <v>6.0992011729138431</v>
      </c>
      <c r="U9" s="36">
        <v>4.3757553622023257</v>
      </c>
      <c r="V9" s="36">
        <v>3.327167802066981</v>
      </c>
      <c r="W9" s="36">
        <v>3.8944910207266878</v>
      </c>
      <c r="X9" s="36">
        <v>4.8329544566576219</v>
      </c>
      <c r="Y9" s="36">
        <v>5.6144151499227863</v>
      </c>
      <c r="Z9" s="36">
        <v>5.7061252906398767</v>
      </c>
      <c r="AA9" s="36">
        <v>4.0450653444458542</v>
      </c>
      <c r="AB9" s="36">
        <v>4.1287672748908752</v>
      </c>
      <c r="AC9" s="36">
        <v>4.2231820797696882</v>
      </c>
      <c r="AD9" s="36">
        <v>3.7564106606569529</v>
      </c>
      <c r="AE9" s="36">
        <v>3.4960124904249321</v>
      </c>
      <c r="AF9" s="9">
        <f t="shared" si="2"/>
        <v>2.375619021874471E-4</v>
      </c>
      <c r="AG9" s="9">
        <f t="shared" si="6"/>
        <v>8.4466207134435561E-2</v>
      </c>
      <c r="AH9" s="6"/>
      <c r="AI9" s="10">
        <f t="shared" si="3"/>
        <v>-6.9321007141024404E-2</v>
      </c>
      <c r="AJ9" s="11">
        <f t="shared" si="4"/>
        <v>-0.26039817023202083</v>
      </c>
    </row>
    <row r="10" spans="1:36" x14ac:dyDescent="0.25">
      <c r="A10" s="39" t="s">
        <v>13</v>
      </c>
      <c r="B10" s="36">
        <v>3.4558045728528062</v>
      </c>
      <c r="C10" s="36">
        <v>3.3730031514674672</v>
      </c>
      <c r="D10" s="36">
        <v>3.1150667823705129</v>
      </c>
      <c r="E10" s="36">
        <v>3.0098449901604112</v>
      </c>
      <c r="F10" s="36">
        <v>3.056606479549254</v>
      </c>
      <c r="G10" s="36">
        <v>2.8705661317861333</v>
      </c>
      <c r="H10" s="36">
        <v>2.6852427784084876</v>
      </c>
      <c r="I10" s="36">
        <v>2.5602024146653171</v>
      </c>
      <c r="J10" s="36">
        <v>2.3970439653702145</v>
      </c>
      <c r="K10" s="36">
        <v>2.5029111862307345</v>
      </c>
      <c r="L10" s="36">
        <v>2.6035653560557477</v>
      </c>
      <c r="M10" s="36">
        <v>2.5908598283788074</v>
      </c>
      <c r="N10" s="36">
        <v>2.5191466027856153</v>
      </c>
      <c r="O10" s="36">
        <v>2.4908895762858436</v>
      </c>
      <c r="P10" s="36">
        <v>2.4014024178237037</v>
      </c>
      <c r="Q10" s="36">
        <v>2.4999568067811477</v>
      </c>
      <c r="R10" s="36">
        <v>2.4933488816823774</v>
      </c>
      <c r="S10" s="36">
        <v>2.4516379054153865</v>
      </c>
      <c r="T10" s="36">
        <v>2.6015442528980905</v>
      </c>
      <c r="U10" s="36">
        <v>4.4148456668008844</v>
      </c>
      <c r="V10" s="36">
        <v>4.8785941553933263</v>
      </c>
      <c r="W10" s="36">
        <v>4.7507399706035933</v>
      </c>
      <c r="X10" s="36">
        <v>5.4901782667453398</v>
      </c>
      <c r="Y10" s="36">
        <v>6.7936524293657223</v>
      </c>
      <c r="Z10" s="36">
        <v>7.3230503416797044</v>
      </c>
      <c r="AA10" s="36">
        <v>5.7067604782818089</v>
      </c>
      <c r="AB10" s="36">
        <v>8.2291049911251903</v>
      </c>
      <c r="AC10" s="36">
        <v>6.7989917682351466</v>
      </c>
      <c r="AD10" s="36">
        <v>6.5374016709102367</v>
      </c>
      <c r="AE10" s="36">
        <v>5.6149145844107808</v>
      </c>
      <c r="AF10" s="9">
        <f t="shared" si="2"/>
        <v>3.815460593879437E-4</v>
      </c>
      <c r="AG10" s="9">
        <f t="shared" si="6"/>
        <v>0.62477780963626794</v>
      </c>
      <c r="AH10" s="6"/>
      <c r="AI10" s="10">
        <f t="shared" si="3"/>
        <v>-0.1411091337104598</v>
      </c>
      <c r="AJ10" s="11">
        <f t="shared" si="4"/>
        <v>-0.92248708649945588</v>
      </c>
    </row>
    <row r="11" spans="1:36" x14ac:dyDescent="0.25">
      <c r="A11" s="39" t="s">
        <v>14</v>
      </c>
      <c r="B11" s="36">
        <f t="shared" ref="B11" si="7">SUM(B12:B16)</f>
        <v>48.762991939383625</v>
      </c>
      <c r="C11" s="36">
        <f t="shared" ref="C11:AE11" si="8">SUM(C12:C16)</f>
        <v>50.230165964733636</v>
      </c>
      <c r="D11" s="36">
        <f t="shared" si="8"/>
        <v>51.240407854391158</v>
      </c>
      <c r="E11" s="36">
        <f t="shared" si="8"/>
        <v>48.354293222752062</v>
      </c>
      <c r="F11" s="36">
        <f t="shared" si="8"/>
        <v>47.080773669750258</v>
      </c>
      <c r="G11" s="36">
        <f t="shared" si="8"/>
        <v>46.562287002899851</v>
      </c>
      <c r="H11" s="36">
        <f t="shared" si="8"/>
        <v>46.290125625982199</v>
      </c>
      <c r="I11" s="36">
        <f t="shared" si="8"/>
        <v>43.643581953398638</v>
      </c>
      <c r="J11" s="36">
        <f t="shared" si="8"/>
        <v>45.373461917842945</v>
      </c>
      <c r="K11" s="36">
        <f t="shared" si="8"/>
        <v>44.472078109894483</v>
      </c>
      <c r="L11" s="36">
        <f t="shared" si="8"/>
        <v>41.626458549644141</v>
      </c>
      <c r="M11" s="36">
        <f t="shared" si="8"/>
        <v>41.075703927694072</v>
      </c>
      <c r="N11" s="36">
        <f t="shared" si="8"/>
        <v>38.019402257354407</v>
      </c>
      <c r="O11" s="36">
        <f t="shared" si="8"/>
        <v>36.213029697215298</v>
      </c>
      <c r="P11" s="36">
        <f t="shared" si="8"/>
        <v>35.44515924397917</v>
      </c>
      <c r="Q11" s="36">
        <f t="shared" si="8"/>
        <v>35.739483997581701</v>
      </c>
      <c r="R11" s="36">
        <f t="shared" si="8"/>
        <v>33.989650037754643</v>
      </c>
      <c r="S11" s="36">
        <f t="shared" si="8"/>
        <v>32.323039293917361</v>
      </c>
      <c r="T11" s="36">
        <f t="shared" si="8"/>
        <v>29.526403918774843</v>
      </c>
      <c r="U11" s="36">
        <f t="shared" si="8"/>
        <v>25.850919455638611</v>
      </c>
      <c r="V11" s="36">
        <f t="shared" si="8"/>
        <v>22.585320729219891</v>
      </c>
      <c r="W11" s="36">
        <f t="shared" si="8"/>
        <v>20.737112278311251</v>
      </c>
      <c r="X11" s="36">
        <f t="shared" si="8"/>
        <v>18.473458392198555</v>
      </c>
      <c r="Y11" s="36">
        <f t="shared" si="8"/>
        <v>17.324395733626019</v>
      </c>
      <c r="Z11" s="36">
        <f t="shared" si="8"/>
        <v>16.373886777548783</v>
      </c>
      <c r="AA11" s="36">
        <f t="shared" si="8"/>
        <v>15.197317772907807</v>
      </c>
      <c r="AB11" s="36">
        <f t="shared" si="8"/>
        <v>13.84562260424117</v>
      </c>
      <c r="AC11" s="36">
        <f t="shared" si="8"/>
        <v>11.84764712373523</v>
      </c>
      <c r="AD11" s="36">
        <f t="shared" si="8"/>
        <v>10.549551786270404</v>
      </c>
      <c r="AE11" s="36">
        <f t="shared" si="8"/>
        <v>9.6777701080163343</v>
      </c>
      <c r="AF11" s="9">
        <f t="shared" si="2"/>
        <v>6.5762621903954618E-4</v>
      </c>
      <c r="AG11" s="9">
        <f t="shared" si="6"/>
        <v>-0.80153453011975573</v>
      </c>
      <c r="AH11" s="6"/>
      <c r="AI11" s="10">
        <f t="shared" si="3"/>
        <v>-8.2636845234376741E-2</v>
      </c>
      <c r="AJ11" s="11">
        <f t="shared" si="4"/>
        <v>-0.87178167825407016</v>
      </c>
    </row>
    <row r="12" spans="1:36" outlineLevel="1" x14ac:dyDescent="0.25">
      <c r="A12" s="37" t="s">
        <v>15</v>
      </c>
      <c r="B12" s="38">
        <v>3.1262167836706177E-2</v>
      </c>
      <c r="C12" s="38">
        <v>2.8352069521647608E-2</v>
      </c>
      <c r="D12" s="38">
        <v>2.810481322341218E-2</v>
      </c>
      <c r="E12" s="38">
        <v>2.4172680062362985E-2</v>
      </c>
      <c r="F12" s="38">
        <v>2.5120639770776242E-2</v>
      </c>
      <c r="G12" s="38">
        <v>2.9539727838560823E-2</v>
      </c>
      <c r="H12" s="38">
        <v>3.1605811995444863E-2</v>
      </c>
      <c r="I12" s="38">
        <v>3.3206318689264845E-2</v>
      </c>
      <c r="J12" s="38">
        <v>3.6704348487992464E-2</v>
      </c>
      <c r="K12" s="38">
        <v>4.1573163879766617E-2</v>
      </c>
      <c r="L12" s="38">
        <v>4.4983707710735468E-2</v>
      </c>
      <c r="M12" s="38">
        <v>4.4694099227226183E-2</v>
      </c>
      <c r="N12" s="38">
        <v>4.4292834905558486E-2</v>
      </c>
      <c r="O12" s="38">
        <v>4.5974742372811489E-2</v>
      </c>
      <c r="P12" s="38">
        <v>4.3778843492305944E-2</v>
      </c>
      <c r="Q12" s="38">
        <v>4.9969420110996976E-2</v>
      </c>
      <c r="R12" s="38">
        <v>6.0370768933978476E-2</v>
      </c>
      <c r="S12" s="38">
        <v>5.657254917746455E-2</v>
      </c>
      <c r="T12" s="38">
        <v>5.2040904438267019E-2</v>
      </c>
      <c r="U12" s="38">
        <v>4.2525004265228004E-2</v>
      </c>
      <c r="V12" s="38">
        <v>3.2026703262159499E-2</v>
      </c>
      <c r="W12" s="38">
        <v>1.5240764296018505E-2</v>
      </c>
      <c r="X12" s="38">
        <v>8.954632055724502E-3</v>
      </c>
      <c r="Y12" s="38">
        <v>8.629029672481997E-3</v>
      </c>
      <c r="Z12" s="38">
        <v>8.2117108561040007E-3</v>
      </c>
      <c r="AA12" s="38">
        <v>8.6416963252595024E-3</v>
      </c>
      <c r="AB12" s="38">
        <v>9.3235891981755022E-3</v>
      </c>
      <c r="AC12" s="38">
        <v>9.3046084081485018E-3</v>
      </c>
      <c r="AD12" s="38">
        <v>9.5493316727000028E-3</v>
      </c>
      <c r="AE12" s="38">
        <v>1.0361455887737995E-2</v>
      </c>
      <c r="AF12" s="14">
        <f t="shared" si="2"/>
        <v>7.0408420360739996E-7</v>
      </c>
      <c r="AG12" s="14">
        <f>(AE12-B12)/B12</f>
        <v>-0.66856246368263084</v>
      </c>
      <c r="AH12" s="6"/>
      <c r="AI12" s="16">
        <f t="shared" si="3"/>
        <v>8.5045136442346403E-2</v>
      </c>
      <c r="AJ12" s="17">
        <f t="shared" si="4"/>
        <v>8.1212421503799176E-4</v>
      </c>
    </row>
    <row r="13" spans="1:36" outlineLevel="1" x14ac:dyDescent="0.25">
      <c r="A13" s="37" t="s">
        <v>16</v>
      </c>
      <c r="B13" s="38">
        <v>48.312467329803468</v>
      </c>
      <c r="C13" s="38">
        <v>49.794776411002935</v>
      </c>
      <c r="D13" s="38">
        <v>50.802113630659427</v>
      </c>
      <c r="E13" s="38">
        <v>47.914034742067429</v>
      </c>
      <c r="F13" s="38">
        <v>46.624465260139026</v>
      </c>
      <c r="G13" s="38">
        <v>46.106447782105029</v>
      </c>
      <c r="H13" s="38">
        <v>45.771036749929998</v>
      </c>
      <c r="I13" s="38">
        <v>43.135750631662525</v>
      </c>
      <c r="J13" s="38">
        <v>44.850304319327215</v>
      </c>
      <c r="K13" s="38">
        <v>43.909181759158791</v>
      </c>
      <c r="L13" s="38">
        <v>41.025838234067038</v>
      </c>
      <c r="M13" s="38">
        <v>40.43877695850707</v>
      </c>
      <c r="N13" s="38">
        <v>37.383526053162193</v>
      </c>
      <c r="O13" s="38">
        <v>35.526750686245052</v>
      </c>
      <c r="P13" s="38">
        <v>34.622736896685907</v>
      </c>
      <c r="Q13" s="38">
        <v>34.955039626187393</v>
      </c>
      <c r="R13" s="38">
        <v>33.09866619093274</v>
      </c>
      <c r="S13" s="38">
        <v>31.555892919679636</v>
      </c>
      <c r="T13" s="38">
        <v>28.729216231140299</v>
      </c>
      <c r="U13" s="38">
        <v>25.097970898408555</v>
      </c>
      <c r="V13" s="38">
        <v>21.837365825152126</v>
      </c>
      <c r="W13" s="38">
        <v>20.071077356833054</v>
      </c>
      <c r="X13" s="38">
        <v>17.802766821264825</v>
      </c>
      <c r="Y13" s="38">
        <v>16.660432249961804</v>
      </c>
      <c r="Z13" s="38">
        <v>15.617741534032398</v>
      </c>
      <c r="AA13" s="38">
        <v>14.449046552230765</v>
      </c>
      <c r="AB13" s="38">
        <v>12.987769887764056</v>
      </c>
      <c r="AC13" s="38">
        <v>11.062015874076698</v>
      </c>
      <c r="AD13" s="38">
        <v>9.6972214261416809</v>
      </c>
      <c r="AE13" s="38">
        <v>8.7755049517730512</v>
      </c>
      <c r="AF13" s="14">
        <f t="shared" si="2"/>
        <v>5.9631527481904787E-4</v>
      </c>
      <c r="AG13" s="14">
        <f t="shared" ref="AG13:AG16" si="9">(AE13-B13)/B13</f>
        <v>-0.81835941245005439</v>
      </c>
      <c r="AH13" s="6"/>
      <c r="AI13" s="16">
        <f t="shared" si="3"/>
        <v>-9.5049543973892855E-2</v>
      </c>
      <c r="AJ13" s="17">
        <f t="shared" si="4"/>
        <v>-0.92171647436862969</v>
      </c>
    </row>
    <row r="14" spans="1:36" outlineLevel="1" x14ac:dyDescent="0.25">
      <c r="A14" s="37" t="s">
        <v>17</v>
      </c>
      <c r="B14" s="38">
        <v>0.18852113700000001</v>
      </c>
      <c r="C14" s="38">
        <v>0.18309138075000003</v>
      </c>
      <c r="D14" s="38">
        <v>0.16419582900000004</v>
      </c>
      <c r="E14" s="38">
        <v>0.18026790750000002</v>
      </c>
      <c r="F14" s="38">
        <v>0.16984277550000001</v>
      </c>
      <c r="G14" s="38">
        <v>0.15768012149999999</v>
      </c>
      <c r="H14" s="38">
        <v>0.1837429515</v>
      </c>
      <c r="I14" s="38">
        <v>0.17722724400000003</v>
      </c>
      <c r="J14" s="38">
        <v>0.18243981000000004</v>
      </c>
      <c r="K14" s="38">
        <v>0.17548972200000001</v>
      </c>
      <c r="L14" s="38">
        <v>0.17431689465000003</v>
      </c>
      <c r="M14" s="38">
        <v>0.19025865900000002</v>
      </c>
      <c r="N14" s="38">
        <v>0.1663677315</v>
      </c>
      <c r="O14" s="38">
        <v>0.1837429515</v>
      </c>
      <c r="P14" s="38">
        <v>0.19373370300000003</v>
      </c>
      <c r="Q14" s="38">
        <v>0.17296281817766501</v>
      </c>
      <c r="R14" s="38">
        <v>0.17296281817766501</v>
      </c>
      <c r="S14" s="38">
        <v>0.1870507347527513</v>
      </c>
      <c r="T14" s="38">
        <v>0.1982351340025407</v>
      </c>
      <c r="U14" s="38">
        <v>0.17394576777405898</v>
      </c>
      <c r="V14" s="38">
        <v>0.17261659983500199</v>
      </c>
      <c r="W14" s="38">
        <v>0.17448571002603122</v>
      </c>
      <c r="X14" s="38">
        <v>0.16707320498228945</v>
      </c>
      <c r="Y14" s="38">
        <v>0.16638239811560723</v>
      </c>
      <c r="Z14" s="38">
        <v>0.15263317689309827</v>
      </c>
      <c r="AA14" s="38">
        <v>0.15555318131063536</v>
      </c>
      <c r="AB14" s="38">
        <v>0.15842193325889886</v>
      </c>
      <c r="AC14" s="38">
        <v>0.16353728596049324</v>
      </c>
      <c r="AD14" s="38">
        <v>0.16525233700118377</v>
      </c>
      <c r="AE14" s="38">
        <v>0.17292743415565917</v>
      </c>
      <c r="AF14" s="14">
        <f t="shared" si="2"/>
        <v>1.1750807616084807E-5</v>
      </c>
      <c r="AG14" s="14">
        <f t="shared" si="9"/>
        <v>-8.2715938872895897E-2</v>
      </c>
      <c r="AH14" s="6"/>
      <c r="AI14" s="16">
        <f t="shared" si="3"/>
        <v>4.6444711728466606E-2</v>
      </c>
      <c r="AJ14" s="17">
        <f t="shared" si="4"/>
        <v>7.6750971544753965E-3</v>
      </c>
    </row>
    <row r="15" spans="1:36" outlineLevel="1" x14ac:dyDescent="0.25">
      <c r="A15" s="37" t="s">
        <v>18</v>
      </c>
      <c r="B15" s="38">
        <v>0.19737789372</v>
      </c>
      <c r="C15" s="38">
        <v>0.19016162991000002</v>
      </c>
      <c r="D15" s="38">
        <v>0.21217310288999999</v>
      </c>
      <c r="E15" s="38">
        <v>0.21217310288999999</v>
      </c>
      <c r="F15" s="38">
        <v>0.24103815812999999</v>
      </c>
      <c r="G15" s="38">
        <v>0.21181042134</v>
      </c>
      <c r="H15" s="38">
        <v>0.24248888433000002</v>
      </c>
      <c r="I15" s="38">
        <v>0.24970514814000003</v>
      </c>
      <c r="J15" s="38">
        <v>0.27244198422000004</v>
      </c>
      <c r="K15" s="38">
        <v>0.30239508410999999</v>
      </c>
      <c r="L15" s="38">
        <v>0.3540815664584504</v>
      </c>
      <c r="M15" s="38">
        <v>0.35525420213690084</v>
      </c>
      <c r="N15" s="38">
        <v>0.37807562924535132</v>
      </c>
      <c r="O15" s="38">
        <v>0.40811332016380175</v>
      </c>
      <c r="P15" s="38">
        <v>0.53184671763972735</v>
      </c>
      <c r="Q15" s="38">
        <v>0.49422456534523163</v>
      </c>
      <c r="R15" s="38">
        <v>0.59095518841925387</v>
      </c>
      <c r="S15" s="38">
        <v>0.4666806759844393</v>
      </c>
      <c r="T15" s="38">
        <v>0.48370613206218893</v>
      </c>
      <c r="U15" s="38">
        <v>0.47138906643725925</v>
      </c>
      <c r="V15" s="38">
        <v>0.47279826896236044</v>
      </c>
      <c r="W15" s="38">
        <v>0.41045253735754589</v>
      </c>
      <c r="X15" s="38">
        <v>0.43376638070630125</v>
      </c>
      <c r="Y15" s="38">
        <v>0.42428803875574456</v>
      </c>
      <c r="Z15" s="38">
        <v>0.53114146054611511</v>
      </c>
      <c r="AA15" s="38">
        <v>0.52386986346367082</v>
      </c>
      <c r="AB15" s="38">
        <v>0.62953484694273942</v>
      </c>
      <c r="AC15" s="38">
        <v>0.55587820607233707</v>
      </c>
      <c r="AD15" s="38">
        <v>0.61482746652735021</v>
      </c>
      <c r="AE15" s="38">
        <v>0.65481704845478483</v>
      </c>
      <c r="AF15" s="14">
        <f t="shared" si="2"/>
        <v>4.4496289427381451E-5</v>
      </c>
      <c r="AG15" s="14">
        <f t="shared" si="9"/>
        <v>2.3175804853997852</v>
      </c>
      <c r="AH15" s="6"/>
      <c r="AI15" s="16">
        <f t="shared" si="3"/>
        <v>6.5041957467031467E-2</v>
      </c>
      <c r="AJ15" s="17">
        <f t="shared" si="4"/>
        <v>3.9989581927434625E-2</v>
      </c>
    </row>
    <row r="16" spans="1:36" outlineLevel="1" x14ac:dyDescent="0.25">
      <c r="A16" s="37" t="s">
        <v>19</v>
      </c>
      <c r="B16" s="38">
        <v>3.3363411023442459E-2</v>
      </c>
      <c r="C16" s="38">
        <v>3.3784473549058433E-2</v>
      </c>
      <c r="D16" s="38">
        <v>3.3820478618315414E-2</v>
      </c>
      <c r="E16" s="38">
        <v>2.3644790232267454E-2</v>
      </c>
      <c r="F16" s="38">
        <v>2.0306836210450277E-2</v>
      </c>
      <c r="G16" s="38">
        <v>5.6808950116262073E-2</v>
      </c>
      <c r="H16" s="38">
        <v>6.1251228226748201E-2</v>
      </c>
      <c r="I16" s="38">
        <v>4.7692610906839968E-2</v>
      </c>
      <c r="J16" s="38">
        <v>3.157145580773571E-2</v>
      </c>
      <c r="K16" s="38">
        <v>4.3438380745919505E-2</v>
      </c>
      <c r="L16" s="38">
        <v>2.7238146757926435E-2</v>
      </c>
      <c r="M16" s="38">
        <v>4.6720008822872999E-2</v>
      </c>
      <c r="N16" s="38">
        <v>4.7140008541298115E-2</v>
      </c>
      <c r="O16" s="38">
        <v>4.8447996933631728E-2</v>
      </c>
      <c r="P16" s="38">
        <v>5.3063083161229728E-2</v>
      </c>
      <c r="Q16" s="38">
        <v>6.7287567760408548E-2</v>
      </c>
      <c r="R16" s="38">
        <v>6.6695071291006797E-2</v>
      </c>
      <c r="S16" s="38">
        <v>5.6842414323070412E-2</v>
      </c>
      <c r="T16" s="38">
        <v>6.3205517131547137E-2</v>
      </c>
      <c r="U16" s="38">
        <v>6.5088718753509509E-2</v>
      </c>
      <c r="V16" s="38">
        <v>7.0513332008241988E-2</v>
      </c>
      <c r="W16" s="38">
        <v>6.5855909798603132E-2</v>
      </c>
      <c r="X16" s="38">
        <v>6.0897353189412334E-2</v>
      </c>
      <c r="Y16" s="38">
        <v>6.4664017120382097E-2</v>
      </c>
      <c r="Z16" s="38">
        <v>6.4158895221066423E-2</v>
      </c>
      <c r="AA16" s="38">
        <v>6.0206479577475387E-2</v>
      </c>
      <c r="AB16" s="38">
        <v>6.0572347077300949E-2</v>
      </c>
      <c r="AC16" s="38">
        <v>5.6911149217553379E-2</v>
      </c>
      <c r="AD16" s="38">
        <v>6.2701224927489987E-2</v>
      </c>
      <c r="AE16" s="38">
        <v>6.4159217745102456E-2</v>
      </c>
      <c r="AF16" s="14">
        <f t="shared" si="2"/>
        <v>4.3597629734247739E-6</v>
      </c>
      <c r="AG16" s="14">
        <f t="shared" si="9"/>
        <v>0.92304131313257032</v>
      </c>
      <c r="AH16" s="6"/>
      <c r="AI16" s="16">
        <f t="shared" si="3"/>
        <v>2.3253019686593775E-2</v>
      </c>
      <c r="AJ16" s="17">
        <f t="shared" si="4"/>
        <v>1.457992817612469E-3</v>
      </c>
    </row>
    <row r="17" spans="1:42" x14ac:dyDescent="0.25">
      <c r="A17" s="39" t="s">
        <v>20</v>
      </c>
      <c r="B17" s="36">
        <f t="shared" ref="B17:AA17" si="10">SUM(B18:B22)</f>
        <v>0</v>
      </c>
      <c r="C17" s="36">
        <f t="shared" si="10"/>
        <v>0</v>
      </c>
      <c r="D17" s="36">
        <f t="shared" si="10"/>
        <v>0</v>
      </c>
      <c r="E17" s="36">
        <f t="shared" si="10"/>
        <v>0</v>
      </c>
      <c r="F17" s="36">
        <f t="shared" si="10"/>
        <v>0</v>
      </c>
      <c r="G17" s="36">
        <f t="shared" si="10"/>
        <v>0</v>
      </c>
      <c r="H17" s="36">
        <f t="shared" si="10"/>
        <v>0</v>
      </c>
      <c r="I17" s="36">
        <f t="shared" si="10"/>
        <v>0</v>
      </c>
      <c r="J17" s="36">
        <f t="shared" si="10"/>
        <v>0</v>
      </c>
      <c r="K17" s="36">
        <f t="shared" si="10"/>
        <v>0</v>
      </c>
      <c r="L17" s="36">
        <f t="shared" si="10"/>
        <v>0</v>
      </c>
      <c r="M17" s="36">
        <f t="shared" si="10"/>
        <v>0</v>
      </c>
      <c r="N17" s="36">
        <f t="shared" si="10"/>
        <v>0</v>
      </c>
      <c r="O17" s="36">
        <f t="shared" si="10"/>
        <v>0</v>
      </c>
      <c r="P17" s="36">
        <f t="shared" si="10"/>
        <v>0</v>
      </c>
      <c r="Q17" s="36">
        <f t="shared" si="10"/>
        <v>0</v>
      </c>
      <c r="R17" s="36">
        <f t="shared" si="10"/>
        <v>0</v>
      </c>
      <c r="S17" s="36">
        <f t="shared" si="10"/>
        <v>0</v>
      </c>
      <c r="T17" s="36">
        <f t="shared" si="10"/>
        <v>0</v>
      </c>
      <c r="U17" s="36">
        <f t="shared" si="10"/>
        <v>0</v>
      </c>
      <c r="V17" s="36">
        <f t="shared" si="10"/>
        <v>0</v>
      </c>
      <c r="W17" s="36">
        <f t="shared" si="10"/>
        <v>0</v>
      </c>
      <c r="X17" s="36">
        <f t="shared" si="10"/>
        <v>0</v>
      </c>
      <c r="Y17" s="36">
        <f t="shared" si="10"/>
        <v>0</v>
      </c>
      <c r="Z17" s="36">
        <f t="shared" si="10"/>
        <v>0</v>
      </c>
      <c r="AA17" s="36">
        <f t="shared" si="10"/>
        <v>0</v>
      </c>
      <c r="AB17" s="36">
        <f>SUM(AB18:AB22)</f>
        <v>0</v>
      </c>
      <c r="AC17" s="36">
        <f>SUM(AC18:AC22)</f>
        <v>0</v>
      </c>
      <c r="AD17" s="36">
        <f t="shared" ref="AD17:AE17" si="11">SUM(AD18:AD22)</f>
        <v>0</v>
      </c>
      <c r="AE17" s="36">
        <f t="shared" si="11"/>
        <v>0</v>
      </c>
      <c r="AF17" s="9"/>
      <c r="AG17" s="9"/>
      <c r="AH17" s="6"/>
      <c r="AI17" s="10"/>
      <c r="AJ17" s="11"/>
    </row>
    <row r="18" spans="1:42" outlineLevel="1" x14ac:dyDescent="0.25">
      <c r="A18" s="37" t="s">
        <v>21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14"/>
      <c r="AG18" s="14"/>
      <c r="AH18" s="6"/>
      <c r="AI18" s="16"/>
      <c r="AJ18" s="17"/>
    </row>
    <row r="19" spans="1:42" outlineLevel="1" x14ac:dyDescent="0.25">
      <c r="A19" s="37" t="s">
        <v>22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14"/>
      <c r="AG19" s="14"/>
      <c r="AH19" s="6"/>
      <c r="AI19" s="16"/>
      <c r="AJ19" s="17"/>
    </row>
    <row r="20" spans="1:42" outlineLevel="1" x14ac:dyDescent="0.25">
      <c r="A20" s="37" t="s">
        <v>24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14"/>
      <c r="AG20" s="14"/>
      <c r="AH20" s="6"/>
      <c r="AI20" s="16"/>
      <c r="AJ20" s="17"/>
    </row>
    <row r="21" spans="1:42" outlineLevel="1" x14ac:dyDescent="0.25">
      <c r="A21" s="37" t="s">
        <v>25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14"/>
      <c r="AG21" s="14"/>
      <c r="AH21" s="6"/>
      <c r="AI21" s="16"/>
      <c r="AJ21" s="17"/>
    </row>
    <row r="22" spans="1:42" outlineLevel="1" x14ac:dyDescent="0.25">
      <c r="A22" s="37" t="s">
        <v>26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14"/>
      <c r="AG22" s="14"/>
      <c r="AH22" s="6"/>
      <c r="AI22" s="16"/>
      <c r="AJ22" s="17"/>
    </row>
    <row r="23" spans="1:42" x14ac:dyDescent="0.25">
      <c r="A23" s="39" t="s">
        <v>27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9"/>
      <c r="AG23" s="9"/>
      <c r="AH23" s="6"/>
      <c r="AI23" s="10"/>
      <c r="AJ23" s="11"/>
      <c r="AP23" s="19"/>
    </row>
    <row r="24" spans="1:42" x14ac:dyDescent="0.25">
      <c r="A24" s="39" t="s">
        <v>28</v>
      </c>
      <c r="B24" s="36">
        <f t="shared" ref="B24:AA24" si="12">SUM(B25:B31)</f>
        <v>11755.492494478323</v>
      </c>
      <c r="C24" s="36">
        <f t="shared" si="12"/>
        <v>11982.439596078628</v>
      </c>
      <c r="D24" s="36">
        <f t="shared" si="12"/>
        <v>12203.897339666853</v>
      </c>
      <c r="E24" s="36">
        <f t="shared" si="12"/>
        <v>12309.954343103371</v>
      </c>
      <c r="F24" s="36">
        <f t="shared" si="12"/>
        <v>12341.414632739159</v>
      </c>
      <c r="G24" s="36">
        <f t="shared" si="12"/>
        <v>12454.651439675967</v>
      </c>
      <c r="H24" s="36">
        <f t="shared" si="12"/>
        <v>12898.508514833395</v>
      </c>
      <c r="I24" s="36">
        <f t="shared" si="12"/>
        <v>13277.423480797957</v>
      </c>
      <c r="J24" s="36">
        <f t="shared" si="12"/>
        <v>13539.636566184943</v>
      </c>
      <c r="K24" s="36">
        <f t="shared" si="12"/>
        <v>13202.395081855961</v>
      </c>
      <c r="L24" s="36">
        <f t="shared" si="12"/>
        <v>12702.389119505957</v>
      </c>
      <c r="M24" s="36">
        <f t="shared" si="12"/>
        <v>12731.738665786504</v>
      </c>
      <c r="N24" s="36">
        <f t="shared" si="12"/>
        <v>12683.266177486001</v>
      </c>
      <c r="O24" s="36">
        <f t="shared" si="12"/>
        <v>12711.475735459033</v>
      </c>
      <c r="P24" s="36">
        <f t="shared" si="12"/>
        <v>12635.846277594823</v>
      </c>
      <c r="Q24" s="36">
        <f t="shared" si="12"/>
        <v>12632.3279213034</v>
      </c>
      <c r="R24" s="36">
        <f t="shared" si="12"/>
        <v>12727.721435732343</v>
      </c>
      <c r="S24" s="36">
        <f t="shared" si="12"/>
        <v>12326.39916550015</v>
      </c>
      <c r="T24" s="36">
        <f t="shared" si="12"/>
        <v>12338.171028504763</v>
      </c>
      <c r="U24" s="36">
        <f t="shared" si="12"/>
        <v>12150.372128738192</v>
      </c>
      <c r="V24" s="36">
        <f t="shared" si="12"/>
        <v>11898.362040212916</v>
      </c>
      <c r="W24" s="36">
        <f t="shared" si="12"/>
        <v>11766.240701690273</v>
      </c>
      <c r="X24" s="36">
        <f t="shared" si="12"/>
        <v>12485.109833466406</v>
      </c>
      <c r="Y24" s="36">
        <f t="shared" si="12"/>
        <v>12598.535609239732</v>
      </c>
      <c r="Z24" s="36">
        <f t="shared" si="12"/>
        <v>12505.282906939601</v>
      </c>
      <c r="AA24" s="36">
        <f t="shared" si="12"/>
        <v>12960.580951941052</v>
      </c>
      <c r="AB24" s="36">
        <f>SUM(AB25:AB31)</f>
        <v>13331.204885868938</v>
      </c>
      <c r="AC24" s="36">
        <f>SUM(AC25:AC31)</f>
        <v>13765.98232504071</v>
      </c>
      <c r="AD24" s="36">
        <f t="shared" ref="AD24:AE24" si="13">SUM(AD25:AD31)</f>
        <v>14083.99792070154</v>
      </c>
      <c r="AE24" s="36">
        <f t="shared" si="13"/>
        <v>13724.521995660725</v>
      </c>
      <c r="AF24" s="9">
        <f>AE24/$AE$38</f>
        <v>0.93261210045228493</v>
      </c>
      <c r="AG24" s="9">
        <f>(AE24-B24)/B24</f>
        <v>0.16749868217833286</v>
      </c>
      <c r="AH24" s="6"/>
      <c r="AI24" s="10">
        <f>(AE24-AD24)/AD24</f>
        <v>-2.5523713299647321E-2</v>
      </c>
      <c r="AJ24" s="11">
        <f>AE24-AD24</f>
        <v>-359.47592504081513</v>
      </c>
      <c r="AM24" s="40"/>
      <c r="AN24" s="40"/>
      <c r="AO24" s="40"/>
    </row>
    <row r="25" spans="1:42" outlineLevel="1" x14ac:dyDescent="0.25">
      <c r="A25" s="37" t="s">
        <v>29</v>
      </c>
      <c r="B25" s="38">
        <v>10466.066693626075</v>
      </c>
      <c r="C25" s="38">
        <v>10660.547678512488</v>
      </c>
      <c r="D25" s="38">
        <v>10852.00217283778</v>
      </c>
      <c r="E25" s="38">
        <v>10942.326463158119</v>
      </c>
      <c r="F25" s="38">
        <v>10976.466639185966</v>
      </c>
      <c r="G25" s="38">
        <v>11085.93373541304</v>
      </c>
      <c r="H25" s="38">
        <v>11470.212074696638</v>
      </c>
      <c r="I25" s="38">
        <v>11811.870224809058</v>
      </c>
      <c r="J25" s="38">
        <v>12040.36882009474</v>
      </c>
      <c r="K25" s="38">
        <v>11742.651515125888</v>
      </c>
      <c r="L25" s="38">
        <v>11295.770135360593</v>
      </c>
      <c r="M25" s="38">
        <v>11308.710130901731</v>
      </c>
      <c r="N25" s="38">
        <v>11264.603627702762</v>
      </c>
      <c r="O25" s="38">
        <v>11302.743895659585</v>
      </c>
      <c r="P25" s="38">
        <v>11241.255673611189</v>
      </c>
      <c r="Q25" s="38">
        <v>11217.330901472804</v>
      </c>
      <c r="R25" s="38">
        <v>11304.710444586908</v>
      </c>
      <c r="S25" s="38">
        <v>10951.346415367289</v>
      </c>
      <c r="T25" s="38">
        <v>10964.90014598888</v>
      </c>
      <c r="U25" s="38">
        <v>10789.133150387202</v>
      </c>
      <c r="V25" s="38">
        <v>10554.669290296861</v>
      </c>
      <c r="W25" s="38">
        <v>10419.329881054276</v>
      </c>
      <c r="X25" s="38">
        <v>11043.027430425514</v>
      </c>
      <c r="Y25" s="38">
        <v>11144.523065171637</v>
      </c>
      <c r="Z25" s="38">
        <v>11063.691314453081</v>
      </c>
      <c r="AA25" s="38">
        <v>11463.65668811105</v>
      </c>
      <c r="AB25" s="38">
        <v>11789.939081336175</v>
      </c>
      <c r="AC25" s="38">
        <v>12182.619630922911</v>
      </c>
      <c r="AD25" s="38">
        <v>12464.637749988135</v>
      </c>
      <c r="AE25" s="38">
        <v>12151.210713769944</v>
      </c>
      <c r="AF25" s="14">
        <f t="shared" ref="AF25:AF26" si="14">AE25/$AE$38</f>
        <v>0.82570206455206552</v>
      </c>
      <c r="AG25" s="14">
        <f t="shared" ref="AG25:AG26" si="15">(AE25-B25)/B25</f>
        <v>0.16101025050510487</v>
      </c>
      <c r="AH25" s="6"/>
      <c r="AI25" s="16">
        <f t="shared" ref="AI25:AI26" si="16">(AE25-AD25)/AD25</f>
        <v>-2.5145298443870853E-2</v>
      </c>
      <c r="AJ25" s="17">
        <f t="shared" ref="AJ25:AJ26" si="17">AE25-AD25</f>
        <v>-313.42703621819055</v>
      </c>
    </row>
    <row r="26" spans="1:42" outlineLevel="1" x14ac:dyDescent="0.25">
      <c r="A26" s="37" t="s">
        <v>30</v>
      </c>
      <c r="B26" s="38">
        <v>1288.151919363175</v>
      </c>
      <c r="C26" s="38">
        <v>1320.5602841489431</v>
      </c>
      <c r="D26" s="38">
        <v>1350.533572469335</v>
      </c>
      <c r="E26" s="38">
        <v>1366.2327015969493</v>
      </c>
      <c r="F26" s="38">
        <v>1363.3877376886771</v>
      </c>
      <c r="G26" s="38">
        <v>1366.8717651389695</v>
      </c>
      <c r="H26" s="38">
        <v>1426.7925462292076</v>
      </c>
      <c r="I26" s="38">
        <v>1464.0461632682054</v>
      </c>
      <c r="J26" s="38">
        <v>1497.7412780656734</v>
      </c>
      <c r="K26" s="38">
        <v>1458.1870975866816</v>
      </c>
      <c r="L26" s="38">
        <v>1405.0236486346871</v>
      </c>
      <c r="M26" s="38">
        <v>1421.4132661943279</v>
      </c>
      <c r="N26" s="38">
        <v>1417.0806473378252</v>
      </c>
      <c r="O26" s="38">
        <v>1407.0424399581887</v>
      </c>
      <c r="P26" s="38">
        <v>1392.9115278720303</v>
      </c>
      <c r="Q26" s="38">
        <v>1413.2627597397782</v>
      </c>
      <c r="R26" s="38">
        <v>1421.3708407782588</v>
      </c>
      <c r="S26" s="38">
        <v>1373.500617769156</v>
      </c>
      <c r="T26" s="38">
        <v>1371.6552490080699</v>
      </c>
      <c r="U26" s="38">
        <v>1359.847318037351</v>
      </c>
      <c r="V26" s="38">
        <v>1342.4130443308077</v>
      </c>
      <c r="W26" s="38">
        <v>1345.7080906608467</v>
      </c>
      <c r="X26" s="38">
        <v>1440.9133574971947</v>
      </c>
      <c r="Y26" s="38">
        <v>1452.9582391277509</v>
      </c>
      <c r="Z26" s="38">
        <v>1440.6364915593233</v>
      </c>
      <c r="AA26" s="38">
        <v>1496.0188775796416</v>
      </c>
      <c r="AB26" s="38">
        <v>1540.3353938543353</v>
      </c>
      <c r="AC26" s="38">
        <v>1582.3776067870392</v>
      </c>
      <c r="AD26" s="38">
        <v>1618.2908848504071</v>
      </c>
      <c r="AE26" s="38">
        <v>1572.26926642681</v>
      </c>
      <c r="AF26" s="14">
        <f t="shared" si="14"/>
        <v>0.10683922860865283</v>
      </c>
      <c r="AG26" s="14">
        <f t="shared" si="15"/>
        <v>0.22056198713277106</v>
      </c>
      <c r="AH26" s="6"/>
      <c r="AI26" s="16">
        <f t="shared" si="16"/>
        <v>-2.8438409221993071E-2</v>
      </c>
      <c r="AJ26" s="17">
        <f t="shared" si="17"/>
        <v>-46.021618423597147</v>
      </c>
    </row>
    <row r="27" spans="1:42" outlineLevel="1" x14ac:dyDescent="0.25">
      <c r="A27" s="37" t="s">
        <v>31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14"/>
      <c r="AG27" s="14"/>
      <c r="AH27" s="6"/>
      <c r="AI27" s="16"/>
      <c r="AJ27" s="17"/>
    </row>
    <row r="28" spans="1:42" outlineLevel="1" x14ac:dyDescent="0.25">
      <c r="A28" s="37" t="s">
        <v>32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14"/>
      <c r="AG28" s="14"/>
      <c r="AH28" s="6"/>
      <c r="AI28" s="16"/>
      <c r="AJ28" s="17"/>
    </row>
    <row r="29" spans="1:42" outlineLevel="1" x14ac:dyDescent="0.25">
      <c r="A29" s="37" t="s">
        <v>33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14"/>
      <c r="AG29" s="14"/>
      <c r="AH29" s="6"/>
      <c r="AI29" s="16"/>
      <c r="AJ29" s="17"/>
    </row>
    <row r="30" spans="1:42" outlineLevel="1" x14ac:dyDescent="0.25">
      <c r="A30" s="37" t="s">
        <v>34</v>
      </c>
      <c r="B30" s="38">
        <v>1.0663359580224001</v>
      </c>
      <c r="C30" s="38">
        <v>1.1073488794847999</v>
      </c>
      <c r="D30" s="38">
        <v>1.1227287250332003</v>
      </c>
      <c r="E30" s="38">
        <v>1.1278553402160001</v>
      </c>
      <c r="F30" s="38">
        <v>1.2816537957000005</v>
      </c>
      <c r="G30" s="38">
        <v>1.4713385574636002</v>
      </c>
      <c r="H30" s="38">
        <v>1.1842481072268001</v>
      </c>
      <c r="I30" s="38">
        <v>1.2252610286892003</v>
      </c>
      <c r="J30" s="38">
        <v>1.2150077983236001</v>
      </c>
      <c r="K30" s="38">
        <v>1.2816537957000005</v>
      </c>
      <c r="L30" s="38">
        <v>1.3277933323452005</v>
      </c>
      <c r="M30" s="38">
        <v>1.3431731778935998</v>
      </c>
      <c r="N30" s="38">
        <v>1.3482997930764002</v>
      </c>
      <c r="O30" s="38">
        <v>1.3534264082592002</v>
      </c>
      <c r="P30" s="38">
        <v>1.2970336412483998</v>
      </c>
      <c r="Q30" s="38">
        <v>1.3918153471172656</v>
      </c>
      <c r="R30" s="38">
        <v>1.3342627605892878</v>
      </c>
      <c r="S30" s="38">
        <v>1.2668708943253932</v>
      </c>
      <c r="T30" s="38">
        <v>1.3707457975083062</v>
      </c>
      <c r="U30" s="38">
        <v>1.1626811450723307</v>
      </c>
      <c r="V30" s="38">
        <v>1.0997221354081308</v>
      </c>
      <c r="W30" s="38">
        <v>1.0536484561726009</v>
      </c>
      <c r="X30" s="38">
        <v>1.0040104383073334</v>
      </c>
      <c r="Y30" s="38">
        <v>0.87066574100479122</v>
      </c>
      <c r="Z30" s="38">
        <v>0.78012913794665439</v>
      </c>
      <c r="AA30" s="38">
        <v>0.75155500335080694</v>
      </c>
      <c r="AB30" s="38">
        <v>0.78915449957729056</v>
      </c>
      <c r="AC30" s="38">
        <v>0.81781781854303792</v>
      </c>
      <c r="AD30" s="38">
        <v>0.86962882175357537</v>
      </c>
      <c r="AE30" s="38">
        <v>0.86962882175357537</v>
      </c>
      <c r="AF30" s="14">
        <f>AE30/$AE$38</f>
        <v>5.9093231977468462E-5</v>
      </c>
      <c r="AG30" s="14">
        <f t="shared" ref="AG30:AG31" si="18">(AE30-B30)/B30</f>
        <v>-0.18447013325296924</v>
      </c>
      <c r="AH30" s="6"/>
      <c r="AI30" s="16">
        <f>(AE30-AD30)/AD30</f>
        <v>0</v>
      </c>
      <c r="AJ30" s="17">
        <f>AE30-AD30</f>
        <v>0</v>
      </c>
    </row>
    <row r="31" spans="1:42" outlineLevel="1" x14ac:dyDescent="0.25">
      <c r="A31" s="37" t="s">
        <v>35</v>
      </c>
      <c r="B31" s="38">
        <v>0.20754553105034021</v>
      </c>
      <c r="C31" s="38">
        <v>0.22428453771120618</v>
      </c>
      <c r="D31" s="38">
        <v>0.23886563470563416</v>
      </c>
      <c r="E31" s="38">
        <v>0.2673230080875551</v>
      </c>
      <c r="F31" s="38">
        <v>0.27860206881387661</v>
      </c>
      <c r="G31" s="38">
        <v>0.37460056649378559</v>
      </c>
      <c r="H31" s="38">
        <v>0.31964580032183143</v>
      </c>
      <c r="I31" s="38">
        <v>0.28183169200592811</v>
      </c>
      <c r="J31" s="38">
        <v>0.31146022620457803</v>
      </c>
      <c r="K31" s="38">
        <v>0.27481534769004223</v>
      </c>
      <c r="L31" s="38">
        <v>0.26754217833108151</v>
      </c>
      <c r="M31" s="38">
        <v>0.27209551255341768</v>
      </c>
      <c r="N31" s="38">
        <v>0.23360265233795921</v>
      </c>
      <c r="O31" s="38">
        <v>0.33597343299974919</v>
      </c>
      <c r="P31" s="38">
        <v>0.38204247035442768</v>
      </c>
      <c r="Q31" s="38">
        <v>0.34244474370150801</v>
      </c>
      <c r="R31" s="38">
        <v>0.30588760658733555</v>
      </c>
      <c r="S31" s="38">
        <v>0.28526146937973235</v>
      </c>
      <c r="T31" s="38">
        <v>0.244887710303128</v>
      </c>
      <c r="U31" s="38">
        <v>0.22897916856644812</v>
      </c>
      <c r="V31" s="38">
        <v>0.17998344983951212</v>
      </c>
      <c r="W31" s="38">
        <v>0.14908151897696043</v>
      </c>
      <c r="X31" s="38">
        <v>0.16503510538771968</v>
      </c>
      <c r="Y31" s="38">
        <v>0.18363919934002093</v>
      </c>
      <c r="Z31" s="38">
        <v>0.17497178924927942</v>
      </c>
      <c r="AA31" s="38">
        <v>0.15383124700884138</v>
      </c>
      <c r="AB31" s="38">
        <v>0.14125617885069641</v>
      </c>
      <c r="AC31" s="38">
        <v>0.16726951221795427</v>
      </c>
      <c r="AD31" s="38">
        <v>0.19965704124398764</v>
      </c>
      <c r="AE31" s="38">
        <v>0.17238664221570665</v>
      </c>
      <c r="AF31" s="14">
        <f>AE31/$AE$38</f>
        <v>1.1714059588926831E-5</v>
      </c>
      <c r="AG31" s="14">
        <f t="shared" si="18"/>
        <v>-0.16940325651293239</v>
      </c>
      <c r="AH31" s="6"/>
      <c r="AI31" s="16">
        <f>(AE31-AD31)/AD31</f>
        <v>-0.13658621232874849</v>
      </c>
      <c r="AJ31" s="17">
        <f>AE31-AD31</f>
        <v>-2.7270399028280989E-2</v>
      </c>
    </row>
    <row r="32" spans="1:42" x14ac:dyDescent="0.25">
      <c r="A32" s="39" t="s">
        <v>36</v>
      </c>
      <c r="B32" s="36">
        <f t="shared" ref="B32:AA32" si="19">SUM(B33:B36)</f>
        <v>1380.2262078972735</v>
      </c>
      <c r="C32" s="36">
        <f t="shared" si="19"/>
        <v>1461.0991277437502</v>
      </c>
      <c r="D32" s="36">
        <f t="shared" si="19"/>
        <v>1524.5147015608809</v>
      </c>
      <c r="E32" s="36">
        <f t="shared" si="19"/>
        <v>1574.0676366392872</v>
      </c>
      <c r="F32" s="36">
        <f t="shared" si="19"/>
        <v>1619.7977249015548</v>
      </c>
      <c r="G32" s="36">
        <f t="shared" si="19"/>
        <v>1656.7359747538308</v>
      </c>
      <c r="H32" s="36">
        <f t="shared" si="19"/>
        <v>1535.5133658952302</v>
      </c>
      <c r="I32" s="36">
        <f t="shared" si="19"/>
        <v>1274.0069329790904</v>
      </c>
      <c r="J32" s="36">
        <f t="shared" si="19"/>
        <v>1332.0381309105201</v>
      </c>
      <c r="K32" s="36">
        <f t="shared" si="19"/>
        <v>1326.8537844210787</v>
      </c>
      <c r="L32" s="36">
        <f t="shared" si="19"/>
        <v>1332.3414424980945</v>
      </c>
      <c r="M32" s="36">
        <f t="shared" si="19"/>
        <v>1431.91480055291</v>
      </c>
      <c r="N32" s="36">
        <f t="shared" si="19"/>
        <v>1510.8255868964511</v>
      </c>
      <c r="O32" s="36">
        <f t="shared" si="19"/>
        <v>1518.1297088364702</v>
      </c>
      <c r="P32" s="36">
        <f t="shared" si="19"/>
        <v>1247.675119423815</v>
      </c>
      <c r="Q32" s="36">
        <f t="shared" si="19"/>
        <v>1066.689327339601</v>
      </c>
      <c r="R32" s="36">
        <f t="shared" si="19"/>
        <v>1104.0517393076957</v>
      </c>
      <c r="S32" s="36">
        <f t="shared" si="19"/>
        <v>667.55809746601813</v>
      </c>
      <c r="T32" s="36">
        <f t="shared" si="19"/>
        <v>524.62052985880064</v>
      </c>
      <c r="U32" s="36">
        <f t="shared" si="19"/>
        <v>348.89047236191197</v>
      </c>
      <c r="V32" s="36">
        <f t="shared" si="19"/>
        <v>341.56250625372235</v>
      </c>
      <c r="W32" s="36">
        <f t="shared" si="19"/>
        <v>445.61983739378917</v>
      </c>
      <c r="X32" s="36">
        <f t="shared" si="19"/>
        <v>366.73576401757498</v>
      </c>
      <c r="Y32" s="36">
        <f t="shared" si="19"/>
        <v>524.85434421717775</v>
      </c>
      <c r="Z32" s="36">
        <f t="shared" si="19"/>
        <v>711.81268626432427</v>
      </c>
      <c r="AA32" s="36">
        <f t="shared" si="19"/>
        <v>791.27584775441812</v>
      </c>
      <c r="AB32" s="36">
        <f>SUM(AB33:AB36)</f>
        <v>811.71725615942023</v>
      </c>
      <c r="AC32" s="36">
        <f>SUM(AC33:AC36)</f>
        <v>783.99215014912454</v>
      </c>
      <c r="AD32" s="36">
        <f t="shared" ref="AD32:AE32" si="20">SUM(AD33:AD36)</f>
        <v>758.87925268817139</v>
      </c>
      <c r="AE32" s="36">
        <f t="shared" si="20"/>
        <v>741.17744449249392</v>
      </c>
      <c r="AF32" s="9">
        <f>AE32/$AE$38</f>
        <v>5.0364672338646672E-2</v>
      </c>
      <c r="AG32" s="9">
        <f>(AE32-B32)/B32</f>
        <v>-0.46300291919420083</v>
      </c>
      <c r="AH32" s="6"/>
      <c r="AI32" s="10">
        <f>(AE32-AD32)/AD32</f>
        <v>-2.3326251354181197E-2</v>
      </c>
      <c r="AJ32" s="11">
        <f>AE32-AD32</f>
        <v>-17.701808195677472</v>
      </c>
    </row>
    <row r="33" spans="1:36" outlineLevel="1" x14ac:dyDescent="0.25">
      <c r="A33" s="37" t="s">
        <v>37</v>
      </c>
      <c r="B33" s="38">
        <v>1318.0750046457997</v>
      </c>
      <c r="C33" s="38">
        <v>1398.5762396203297</v>
      </c>
      <c r="D33" s="38">
        <v>1461.4329391711981</v>
      </c>
      <c r="E33" s="38">
        <v>1510.5881268151277</v>
      </c>
      <c r="F33" s="38">
        <v>1556.0660070268186</v>
      </c>
      <c r="G33" s="38">
        <v>1592.759090270677</v>
      </c>
      <c r="H33" s="38">
        <v>1471.8696106900711</v>
      </c>
      <c r="I33" s="38">
        <v>1212.7245603159163</v>
      </c>
      <c r="J33" s="38">
        <v>1263.4259964598352</v>
      </c>
      <c r="K33" s="38">
        <v>1261.2873970377811</v>
      </c>
      <c r="L33" s="38">
        <v>1268.1637358600644</v>
      </c>
      <c r="M33" s="38">
        <v>1364.4710203505406</v>
      </c>
      <c r="N33" s="38">
        <v>1437.6433897413656</v>
      </c>
      <c r="O33" s="38">
        <v>1457.1351738766384</v>
      </c>
      <c r="P33" s="38">
        <v>1190.8522842044661</v>
      </c>
      <c r="Q33" s="38">
        <v>1006.9985553870778</v>
      </c>
      <c r="R33" s="38">
        <v>1049.2955470508382</v>
      </c>
      <c r="S33" s="38">
        <v>615.99279973624357</v>
      </c>
      <c r="T33" s="38">
        <v>463.84204329766396</v>
      </c>
      <c r="U33" s="38">
        <v>284.8049081264104</v>
      </c>
      <c r="V33" s="38">
        <v>278.64650733286254</v>
      </c>
      <c r="W33" s="38">
        <v>381.56113356609893</v>
      </c>
      <c r="X33" s="38">
        <v>302.79154765173917</v>
      </c>
      <c r="Y33" s="38">
        <v>460.96994317368154</v>
      </c>
      <c r="Z33" s="38">
        <v>648.10107072438586</v>
      </c>
      <c r="AA33" s="38">
        <v>726.92670538507707</v>
      </c>
      <c r="AB33" s="38">
        <v>749.56085926208709</v>
      </c>
      <c r="AC33" s="38">
        <v>717.90523816711902</v>
      </c>
      <c r="AD33" s="38">
        <v>692.70934488966407</v>
      </c>
      <c r="AE33" s="38">
        <v>676.8773309683836</v>
      </c>
      <c r="AF33" s="14">
        <f t="shared" ref="AF33:AF36" si="21">AE33/$AE$38</f>
        <v>4.5995335180529208E-2</v>
      </c>
      <c r="AG33" s="14">
        <f t="shared" ref="AG33:AG36" si="22">(AE33-B33)/B33</f>
        <v>-0.48646524015507164</v>
      </c>
      <c r="AH33" s="6"/>
      <c r="AI33" s="16">
        <f t="shared" ref="AI33" si="23">(AE33-AD33)/AD33</f>
        <v>-2.2855204766729708E-2</v>
      </c>
      <c r="AJ33" s="17">
        <f t="shared" ref="AJ33" si="24">AE33-AD33</f>
        <v>-15.832013921280463</v>
      </c>
    </row>
    <row r="34" spans="1:36" outlineLevel="1" x14ac:dyDescent="0.25">
      <c r="A34" s="37" t="s">
        <v>38</v>
      </c>
      <c r="B34" s="38">
        <v>0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2.2233000000000001</v>
      </c>
      <c r="N34" s="38">
        <v>3.4013</v>
      </c>
      <c r="O34" s="38">
        <v>4.7308000000000003</v>
      </c>
      <c r="P34" s="38">
        <v>4.9577999999999998</v>
      </c>
      <c r="Q34" s="38">
        <v>8.0269999999999992</v>
      </c>
      <c r="R34" s="38">
        <v>7.9883999999999995</v>
      </c>
      <c r="S34" s="38">
        <v>7.2786</v>
      </c>
      <c r="T34" s="38">
        <v>9.5852000000000004</v>
      </c>
      <c r="U34" s="38">
        <v>12.2859</v>
      </c>
      <c r="V34" s="38">
        <v>12.2384</v>
      </c>
      <c r="W34" s="38">
        <v>13.357900000000001</v>
      </c>
      <c r="X34" s="38">
        <v>13.067799999999998</v>
      </c>
      <c r="Y34" s="38">
        <v>13.2524</v>
      </c>
      <c r="Z34" s="38">
        <v>11.251300000000001</v>
      </c>
      <c r="AA34" s="38">
        <v>12.046800000000001</v>
      </c>
      <c r="AB34" s="38">
        <v>11.596500000000001</v>
      </c>
      <c r="AC34" s="38">
        <v>14.946599999999998</v>
      </c>
      <c r="AD34" s="38">
        <v>15.7525</v>
      </c>
      <c r="AE34" s="38">
        <v>15.7525</v>
      </c>
      <c r="AF34" s="14">
        <f t="shared" si="21"/>
        <v>1.0704177615088856E-3</v>
      </c>
      <c r="AG34" s="14"/>
      <c r="AH34" s="6"/>
      <c r="AI34" s="16">
        <f>(AE34-AD34)/AD34</f>
        <v>0</v>
      </c>
      <c r="AJ34" s="17">
        <f>AE34-AD34</f>
        <v>0</v>
      </c>
    </row>
    <row r="35" spans="1:36" outlineLevel="1" x14ac:dyDescent="0.25">
      <c r="A35" s="37" t="s">
        <v>39</v>
      </c>
      <c r="B35" s="38">
        <v>1.0517276439228023</v>
      </c>
      <c r="C35" s="38">
        <v>1.076593083902305</v>
      </c>
      <c r="D35" s="38">
        <v>1.1335377199810128</v>
      </c>
      <c r="E35" s="38">
        <v>1.1896941561382939</v>
      </c>
      <c r="F35" s="38">
        <v>1.2362504832372856</v>
      </c>
      <c r="G35" s="38">
        <v>1.2747457435776115</v>
      </c>
      <c r="H35" s="38">
        <v>1.2685493320978209</v>
      </c>
      <c r="I35" s="38">
        <v>1.1917294484091958</v>
      </c>
      <c r="J35" s="38">
        <v>1.113417776270476</v>
      </c>
      <c r="K35" s="38">
        <v>1.5670949238651026</v>
      </c>
      <c r="L35" s="38">
        <v>1.7295190087621051</v>
      </c>
      <c r="M35" s="38">
        <v>2.1903253556437101</v>
      </c>
      <c r="N35" s="38">
        <v>4.612751971577187</v>
      </c>
      <c r="O35" s="38">
        <v>5.9960376922643057</v>
      </c>
      <c r="P35" s="38">
        <v>3.6021462615001472</v>
      </c>
      <c r="Q35" s="38">
        <v>2.3204422450905495</v>
      </c>
      <c r="R35" s="38">
        <v>2.4011647486509613</v>
      </c>
      <c r="S35" s="38">
        <v>9.1278711888478664E-2</v>
      </c>
      <c r="T35" s="38">
        <v>0.33801577056646803</v>
      </c>
      <c r="U35" s="38">
        <v>0.34332984322967069</v>
      </c>
      <c r="V35" s="38">
        <v>0.4226191272098464</v>
      </c>
      <c r="W35" s="38">
        <v>0.63601277181103</v>
      </c>
      <c r="X35" s="38">
        <v>0.2145592635374646</v>
      </c>
      <c r="Y35" s="38">
        <v>0.14019248375955543</v>
      </c>
      <c r="Z35" s="38">
        <v>0.13171558998164626</v>
      </c>
      <c r="AA35" s="38">
        <v>0.14153973216090274</v>
      </c>
      <c r="AB35" s="38">
        <v>0.13414485396944423</v>
      </c>
      <c r="AC35" s="38">
        <v>0.14206890123453392</v>
      </c>
      <c r="AD35" s="38">
        <v>0.1669050828182112</v>
      </c>
      <c r="AE35" s="38">
        <v>0.2218858628182111</v>
      </c>
      <c r="AF35" s="14">
        <f>AE35/$AE$38</f>
        <v>1.5077642824208045E-5</v>
      </c>
      <c r="AG35" s="14">
        <f t="shared" si="22"/>
        <v>-0.78902725995619283</v>
      </c>
      <c r="AH35" s="6"/>
      <c r="AI35" s="16">
        <f>(AE35-AD35)/AD35</f>
        <v>0.32941345507064979</v>
      </c>
      <c r="AJ35" s="17">
        <f>AE35-AD35</f>
        <v>5.4980779999999896E-2</v>
      </c>
    </row>
    <row r="36" spans="1:36" outlineLevel="1" x14ac:dyDescent="0.25">
      <c r="A36" s="37" t="s">
        <v>40</v>
      </c>
      <c r="B36" s="38">
        <v>61.099475607551149</v>
      </c>
      <c r="C36" s="38">
        <v>61.446295039518226</v>
      </c>
      <c r="D36" s="38">
        <v>61.948224669701766</v>
      </c>
      <c r="E36" s="38">
        <v>62.289815668021134</v>
      </c>
      <c r="F36" s="38">
        <v>62.495467391499105</v>
      </c>
      <c r="G36" s="38">
        <v>62.702138739576185</v>
      </c>
      <c r="H36" s="38">
        <v>62.375205873061375</v>
      </c>
      <c r="I36" s="38">
        <v>60.090643214764782</v>
      </c>
      <c r="J36" s="38">
        <v>67.498716674414183</v>
      </c>
      <c r="K36" s="38">
        <v>63.999292459432453</v>
      </c>
      <c r="L36" s="38">
        <v>62.448187629268048</v>
      </c>
      <c r="M36" s="38">
        <v>63.030154846725729</v>
      </c>
      <c r="N36" s="38">
        <v>65.168145183508287</v>
      </c>
      <c r="O36" s="38">
        <v>50.267697267567357</v>
      </c>
      <c r="P36" s="38">
        <v>48.262888957848823</v>
      </c>
      <c r="Q36" s="38">
        <v>49.343329707432574</v>
      </c>
      <c r="R36" s="38">
        <v>44.366627508206676</v>
      </c>
      <c r="S36" s="38">
        <v>44.195419017886195</v>
      </c>
      <c r="T36" s="38">
        <v>50.85527079057016</v>
      </c>
      <c r="U36" s="38">
        <v>51.456334392271863</v>
      </c>
      <c r="V36" s="38">
        <v>50.254979793649959</v>
      </c>
      <c r="W36" s="38">
        <v>50.064791055879212</v>
      </c>
      <c r="X36" s="38">
        <v>50.661857102298399</v>
      </c>
      <c r="Y36" s="38">
        <v>50.49180855973664</v>
      </c>
      <c r="Z36" s="38">
        <v>52.32859994995669</v>
      </c>
      <c r="AA36" s="38">
        <v>52.160802637180105</v>
      </c>
      <c r="AB36" s="38">
        <v>50.42575204336368</v>
      </c>
      <c r="AC36" s="38">
        <v>50.998243080770948</v>
      </c>
      <c r="AD36" s="38">
        <v>50.250502715689052</v>
      </c>
      <c r="AE36" s="38">
        <v>48.325727661292021</v>
      </c>
      <c r="AF36" s="14">
        <f t="shared" si="21"/>
        <v>3.283841753784367E-3</v>
      </c>
      <c r="AG36" s="14">
        <f t="shared" si="22"/>
        <v>-0.20906477214806815</v>
      </c>
      <c r="AH36" s="6"/>
      <c r="AI36" s="16">
        <f t="shared" ref="AI36" si="25">(AE36-AD36)/AD36</f>
        <v>-3.8303597981639376E-2</v>
      </c>
      <c r="AJ36" s="17">
        <f t="shared" ref="AJ36" si="26">AE36-AD36</f>
        <v>-1.9247750543970312</v>
      </c>
    </row>
    <row r="37" spans="1:36" x14ac:dyDescent="0.25"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22"/>
      <c r="U37" s="41"/>
      <c r="V37" s="41"/>
      <c r="W37" s="41"/>
      <c r="X37" s="41"/>
      <c r="Y37" s="41"/>
      <c r="Z37" s="22"/>
      <c r="AA37" s="22"/>
      <c r="AB37" s="22"/>
      <c r="AC37" s="22"/>
      <c r="AD37" s="22"/>
      <c r="AE37" s="22"/>
      <c r="AF37" s="23"/>
      <c r="AG37" s="6"/>
      <c r="AH37" s="6"/>
      <c r="AI37" s="24"/>
      <c r="AJ37" s="18"/>
    </row>
    <row r="38" spans="1:36" x14ac:dyDescent="0.25">
      <c r="A38" s="42" t="s">
        <v>41</v>
      </c>
      <c r="B38" s="43">
        <f t="shared" ref="B38:AA38" si="27">SUM(B2,B7,B8,B9,B10,B11,B17,B23,B24,B32)</f>
        <v>13751.561022993988</v>
      </c>
      <c r="C38" s="43">
        <f t="shared" si="27"/>
        <v>14041.296039401444</v>
      </c>
      <c r="D38" s="43">
        <f t="shared" si="27"/>
        <v>14256.119456040029</v>
      </c>
      <c r="E38" s="43">
        <f t="shared" si="27"/>
        <v>14403.407276229946</v>
      </c>
      <c r="F38" s="43">
        <f t="shared" si="27"/>
        <v>14435.955274592687</v>
      </c>
      <c r="G38" s="43">
        <f t="shared" si="27"/>
        <v>14555.925213555345</v>
      </c>
      <c r="H38" s="43">
        <f t="shared" si="27"/>
        <v>14879.576652028769</v>
      </c>
      <c r="I38" s="43">
        <f t="shared" si="27"/>
        <v>14957.341187967722</v>
      </c>
      <c r="J38" s="43">
        <f t="shared" si="27"/>
        <v>15281.272914857323</v>
      </c>
      <c r="K38" s="43">
        <f t="shared" si="27"/>
        <v>14877.700340403877</v>
      </c>
      <c r="L38" s="43">
        <f t="shared" si="27"/>
        <v>14384.549240117722</v>
      </c>
      <c r="M38" s="43">
        <f t="shared" si="27"/>
        <v>14517.67477985555</v>
      </c>
      <c r="N38" s="43">
        <f t="shared" si="27"/>
        <v>14518.82319180281</v>
      </c>
      <c r="O38" s="43">
        <f t="shared" si="27"/>
        <v>15210.11299439631</v>
      </c>
      <c r="P38" s="43">
        <f t="shared" si="27"/>
        <v>14200.170244398116</v>
      </c>
      <c r="Q38" s="43">
        <f t="shared" si="27"/>
        <v>14017.21030314161</v>
      </c>
      <c r="R38" s="43">
        <f t="shared" si="27"/>
        <v>14153.758499784843</v>
      </c>
      <c r="S38" s="43">
        <f t="shared" si="27"/>
        <v>13318.306399809773</v>
      </c>
      <c r="T38" s="43">
        <f t="shared" si="27"/>
        <v>13188.847275249216</v>
      </c>
      <c r="U38" s="43">
        <f t="shared" si="27"/>
        <v>12825.684292382904</v>
      </c>
      <c r="V38" s="43">
        <f t="shared" si="27"/>
        <v>12560.792859176849</v>
      </c>
      <c r="W38" s="43">
        <f t="shared" si="27"/>
        <v>12505.692194001585</v>
      </c>
      <c r="X38" s="43">
        <f t="shared" si="27"/>
        <v>13141.863188443123</v>
      </c>
      <c r="Y38" s="43">
        <f t="shared" si="27"/>
        <v>13424.393549937449</v>
      </c>
      <c r="Z38" s="43">
        <f t="shared" si="27"/>
        <v>13494.421587340998</v>
      </c>
      <c r="AA38" s="43">
        <f t="shared" si="27"/>
        <v>14026.134222237813</v>
      </c>
      <c r="AB38" s="43">
        <f>SUM(AB2,AB7,AB8,AB9,AB10,AB11,AB17,AB23,AB24,AB32)</f>
        <v>14408.215898693215</v>
      </c>
      <c r="AC38" s="43">
        <f>SUM(AC2,AC7,AC8,AC9,AC10,AC11,AC17,AC23,AC24,AC32)</f>
        <v>14812.947394754585</v>
      </c>
      <c r="AD38" s="43">
        <f t="shared" ref="AD38:AE38" si="28">SUM(AD2,AD7,AD8,AD9,AD10,AD11,AD17,AD23,AD24,AD32)</f>
        <v>15127.768483144679</v>
      </c>
      <c r="AE38" s="43">
        <f t="shared" si="28"/>
        <v>14716.216944863574</v>
      </c>
      <c r="AF38" s="9">
        <f>AE38/$AE$38</f>
        <v>1</v>
      </c>
      <c r="AG38" s="9">
        <f>(AE38-B38)/B38</f>
        <v>7.014883039507909E-2</v>
      </c>
      <c r="AH38" s="6"/>
      <c r="AI38" s="10">
        <f>(AE38-AD38)/AD38</f>
        <v>-2.7205039443831666E-2</v>
      </c>
      <c r="AJ38" s="11">
        <f>AE38-AD38</f>
        <v>-411.55153828110451</v>
      </c>
    </row>
    <row r="40" spans="1:36" x14ac:dyDescent="0.25">
      <c r="Y40" s="49"/>
      <c r="Z40" s="50"/>
      <c r="AA40" s="50"/>
      <c r="AB40" s="50"/>
      <c r="AC40" s="50"/>
      <c r="AD40" s="50"/>
      <c r="AE40" s="50"/>
      <c r="AF40" s="49"/>
      <c r="AG40" s="49"/>
      <c r="AH40" s="49"/>
    </row>
    <row r="41" spans="1:36" x14ac:dyDescent="0.25">
      <c r="Y41" s="49"/>
      <c r="Z41" s="50"/>
      <c r="AA41" s="50"/>
      <c r="AB41" s="50"/>
      <c r="AC41" s="50"/>
      <c r="AD41" s="50"/>
      <c r="AE41" s="50"/>
      <c r="AF41" s="51"/>
      <c r="AG41" s="49"/>
      <c r="AH41" s="51"/>
    </row>
    <row r="42" spans="1:36" x14ac:dyDescent="0.25">
      <c r="Y42" s="49"/>
      <c r="Z42" s="50"/>
      <c r="AA42" s="50"/>
      <c r="AB42" s="50"/>
      <c r="AC42" s="50"/>
      <c r="AD42" s="50"/>
      <c r="AE42" s="50"/>
      <c r="AF42" s="51"/>
      <c r="AG42" s="49"/>
      <c r="AH42" s="49"/>
    </row>
    <row r="43" spans="1:36" x14ac:dyDescent="0.25">
      <c r="Y43" s="49"/>
      <c r="Z43" s="50"/>
      <c r="AA43" s="50"/>
      <c r="AB43" s="50"/>
      <c r="AC43" s="50"/>
      <c r="AD43" s="50"/>
      <c r="AE43" s="50"/>
      <c r="AF43" s="51"/>
      <c r="AG43" s="49"/>
      <c r="AH43" s="49"/>
      <c r="AJ43" s="40"/>
    </row>
    <row r="44" spans="1:36" x14ac:dyDescent="0.25">
      <c r="Y44" s="49"/>
      <c r="Z44" s="50"/>
      <c r="AA44" s="50"/>
      <c r="AB44" s="50"/>
      <c r="AC44" s="50"/>
      <c r="AD44" s="50"/>
      <c r="AE44" s="50"/>
      <c r="AF44" s="51"/>
      <c r="AG44" s="49"/>
      <c r="AH44" s="49"/>
      <c r="AJ44" s="40"/>
    </row>
    <row r="45" spans="1:36" x14ac:dyDescent="0.25">
      <c r="Y45" s="49"/>
      <c r="Z45" s="50"/>
      <c r="AA45" s="50"/>
      <c r="AB45" s="50"/>
      <c r="AC45" s="50"/>
      <c r="AD45" s="50"/>
      <c r="AE45" s="50"/>
      <c r="AF45" s="51"/>
      <c r="AG45" s="49"/>
      <c r="AH45" s="49"/>
      <c r="AJ45" s="40"/>
    </row>
    <row r="46" spans="1:36" x14ac:dyDescent="0.25">
      <c r="Y46" s="49"/>
      <c r="Z46" s="50"/>
      <c r="AA46" s="50"/>
      <c r="AB46" s="50"/>
      <c r="AC46" s="50"/>
      <c r="AD46" s="50"/>
      <c r="AE46" s="50"/>
      <c r="AF46" s="51"/>
      <c r="AG46" s="49"/>
      <c r="AH46" s="49"/>
      <c r="AJ46" s="40"/>
    </row>
    <row r="47" spans="1:36" x14ac:dyDescent="0.25">
      <c r="Y47" s="49"/>
      <c r="Z47" s="50"/>
      <c r="AA47" s="50"/>
      <c r="AB47" s="50"/>
      <c r="AC47" s="50"/>
      <c r="AD47" s="50"/>
      <c r="AE47" s="50"/>
      <c r="AF47" s="51"/>
      <c r="AG47" s="49"/>
      <c r="AH47" s="49"/>
      <c r="AJ47" s="40"/>
    </row>
    <row r="48" spans="1:36" x14ac:dyDescent="0.25">
      <c r="Y48" s="49"/>
      <c r="Z48" s="50"/>
      <c r="AA48" s="50"/>
      <c r="AB48" s="50"/>
      <c r="AC48" s="50"/>
      <c r="AD48" s="50"/>
      <c r="AE48" s="50"/>
      <c r="AF48" s="51"/>
      <c r="AG48" s="49"/>
      <c r="AH48" s="49"/>
      <c r="AJ48" s="40"/>
    </row>
    <row r="49" spans="25:36" x14ac:dyDescent="0.25">
      <c r="Y49" s="49"/>
      <c r="Z49" s="50"/>
      <c r="AA49" s="50"/>
      <c r="AB49" s="50"/>
      <c r="AC49" s="50"/>
      <c r="AD49" s="50"/>
      <c r="AE49" s="50"/>
      <c r="AF49" s="51"/>
      <c r="AG49" s="49"/>
      <c r="AH49" s="49"/>
      <c r="AI49" s="52"/>
      <c r="AJ49" s="40"/>
    </row>
    <row r="50" spans="25:36" x14ac:dyDescent="0.25">
      <c r="Y50" s="49"/>
      <c r="Z50" s="50"/>
      <c r="AA50" s="50"/>
      <c r="AB50" s="50"/>
      <c r="AC50" s="50"/>
      <c r="AD50" s="50"/>
      <c r="AE50" s="50"/>
      <c r="AF50" s="51"/>
      <c r="AG50" s="49"/>
      <c r="AH50" s="49"/>
      <c r="AJ50" s="40"/>
    </row>
    <row r="51" spans="25:36" x14ac:dyDescent="0.25">
      <c r="Y51" s="49"/>
      <c r="Z51" s="50"/>
      <c r="AA51" s="50"/>
      <c r="AB51" s="50"/>
      <c r="AC51" s="50"/>
      <c r="AD51" s="50"/>
      <c r="AE51" s="50"/>
      <c r="AF51" s="51"/>
      <c r="AG51" s="51"/>
      <c r="AH51" s="49"/>
      <c r="AJ51" s="40"/>
    </row>
    <row r="52" spans="25:36" x14ac:dyDescent="0.25">
      <c r="Y52" s="49"/>
      <c r="Z52" s="50"/>
      <c r="AA52" s="50"/>
      <c r="AB52" s="50"/>
      <c r="AC52" s="50"/>
      <c r="AD52" s="50"/>
      <c r="AE52" s="50"/>
      <c r="AF52" s="49"/>
      <c r="AG52" s="49"/>
      <c r="AH52" s="49"/>
      <c r="AJ52" s="40"/>
    </row>
    <row r="53" spans="25:36" x14ac:dyDescent="0.25">
      <c r="Y53" s="49"/>
      <c r="Z53" s="49"/>
      <c r="AA53" s="53"/>
      <c r="AB53" s="53"/>
      <c r="AC53" s="53"/>
      <c r="AD53" s="53"/>
      <c r="AE53" s="53"/>
      <c r="AF53" s="49"/>
      <c r="AG53" s="49"/>
      <c r="AH53" s="49"/>
      <c r="AJ53" s="40"/>
    </row>
    <row r="54" spans="25:36" x14ac:dyDescent="0.25"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J54" s="40"/>
    </row>
    <row r="55" spans="25:36" x14ac:dyDescent="0.25">
      <c r="AJ55" s="40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8814D-467E-4265-AE3F-9946FCB5800E}">
  <sheetPr>
    <tabColor rgb="FFFF0000"/>
    <outlinePr summaryBelow="0"/>
  </sheetPr>
  <dimension ref="A1:AP58"/>
  <sheetViews>
    <sheetView topLeftCell="T1" zoomScale="75" zoomScaleNormal="75" workbookViewId="0">
      <pane ySplit="1" topLeftCell="A35" activePane="bottomLeft" state="frozen"/>
      <selection activeCell="X454" sqref="X454"/>
      <selection pane="bottomLeft" activeCell="AG70" sqref="AG70"/>
    </sheetView>
  </sheetViews>
  <sheetFormatPr defaultRowHeight="15" outlineLevelRow="1" x14ac:dyDescent="0.25"/>
  <cols>
    <col min="1" max="1" width="46.5703125" style="34" customWidth="1"/>
    <col min="2" max="30" width="8.7109375" style="34" bestFit="1" customWidth="1"/>
    <col min="31" max="31" width="8.7109375" style="34" customWidth="1"/>
    <col min="32" max="32" width="11.140625" style="34" bestFit="1" customWidth="1"/>
    <col min="33" max="33" width="13" style="34" customWidth="1"/>
    <col min="34" max="34" width="9.7109375" style="34" customWidth="1"/>
    <col min="35" max="35" width="10.28515625" style="34" bestFit="1" customWidth="1"/>
    <col min="36" max="36" width="13.85546875" style="34" bestFit="1" customWidth="1"/>
    <col min="37" max="37" width="13.5703125" style="34" customWidth="1"/>
    <col min="38" max="16384" width="9.140625" style="34"/>
  </cols>
  <sheetData>
    <row r="1" spans="1:36" ht="30" x14ac:dyDescent="0.25">
      <c r="A1" s="29" t="s">
        <v>0</v>
      </c>
      <c r="B1" s="30">
        <v>1990</v>
      </c>
      <c r="C1" s="30">
        <v>1991</v>
      </c>
      <c r="D1" s="30">
        <v>1992</v>
      </c>
      <c r="E1" s="30">
        <v>1993</v>
      </c>
      <c r="F1" s="30">
        <v>1994</v>
      </c>
      <c r="G1" s="30">
        <v>1995</v>
      </c>
      <c r="H1" s="30">
        <v>1996</v>
      </c>
      <c r="I1" s="30">
        <v>1997</v>
      </c>
      <c r="J1" s="30">
        <v>1998</v>
      </c>
      <c r="K1" s="30">
        <v>1999</v>
      </c>
      <c r="L1" s="30">
        <v>2000</v>
      </c>
      <c r="M1" s="30">
        <v>2001</v>
      </c>
      <c r="N1" s="30">
        <v>2002</v>
      </c>
      <c r="O1" s="30">
        <v>2003</v>
      </c>
      <c r="P1" s="30">
        <v>2004</v>
      </c>
      <c r="Q1" s="30">
        <v>2005</v>
      </c>
      <c r="R1" s="30">
        <v>2006</v>
      </c>
      <c r="S1" s="30">
        <v>2007</v>
      </c>
      <c r="T1" s="30">
        <v>2008</v>
      </c>
      <c r="U1" s="30">
        <v>2009</v>
      </c>
      <c r="V1" s="30">
        <v>2010</v>
      </c>
      <c r="W1" s="30">
        <v>2011</v>
      </c>
      <c r="X1" s="30">
        <v>2012</v>
      </c>
      <c r="Y1" s="30">
        <v>2013</v>
      </c>
      <c r="Z1" s="30">
        <v>2014</v>
      </c>
      <c r="AA1" s="30">
        <v>2015</v>
      </c>
      <c r="AB1" s="30">
        <v>2016</v>
      </c>
      <c r="AC1" s="30">
        <v>2017</v>
      </c>
      <c r="AD1" s="30">
        <v>2018</v>
      </c>
      <c r="AE1" s="30">
        <v>2019</v>
      </c>
      <c r="AF1" s="29" t="s">
        <v>1</v>
      </c>
      <c r="AG1" s="31" t="s">
        <v>2</v>
      </c>
      <c r="AH1" s="32"/>
      <c r="AI1" s="31" t="s">
        <v>3</v>
      </c>
      <c r="AJ1" s="33" t="s">
        <v>4</v>
      </c>
    </row>
    <row r="2" spans="1:36" x14ac:dyDescent="0.25">
      <c r="A2" s="35" t="s">
        <v>5</v>
      </c>
      <c r="B2" s="36">
        <f t="shared" ref="B2:AA2" si="0">SUM(B3:B6)</f>
        <v>71.495846513999325</v>
      </c>
      <c r="C2" s="36">
        <f t="shared" si="0"/>
        <v>73.156847206211893</v>
      </c>
      <c r="D2" s="36">
        <f t="shared" si="0"/>
        <v>75.259274418477403</v>
      </c>
      <c r="E2" s="36">
        <f t="shared" si="0"/>
        <v>71.99796817856803</v>
      </c>
      <c r="F2" s="36">
        <f t="shared" si="0"/>
        <v>73.39756896278648</v>
      </c>
      <c r="G2" s="36">
        <f t="shared" si="0"/>
        <v>74.376799386855126</v>
      </c>
      <c r="H2" s="36">
        <f t="shared" si="0"/>
        <v>77.831366539011981</v>
      </c>
      <c r="I2" s="36">
        <f t="shared" si="0"/>
        <v>77.701119636140888</v>
      </c>
      <c r="J2" s="36">
        <f t="shared" si="0"/>
        <v>75.177669208058376</v>
      </c>
      <c r="K2" s="36">
        <f t="shared" si="0"/>
        <v>77.014970377795336</v>
      </c>
      <c r="L2" s="36">
        <f t="shared" si="0"/>
        <v>76.966808263145694</v>
      </c>
      <c r="M2" s="36">
        <f t="shared" si="0"/>
        <v>83.778343559172555</v>
      </c>
      <c r="N2" s="36">
        <f t="shared" si="0"/>
        <v>94.326007352007309</v>
      </c>
      <c r="O2" s="36">
        <f t="shared" si="0"/>
        <v>104.51715098794709</v>
      </c>
      <c r="P2" s="36">
        <f t="shared" si="0"/>
        <v>91.532415252779501</v>
      </c>
      <c r="Q2" s="36">
        <f t="shared" si="0"/>
        <v>100.27242855664066</v>
      </c>
      <c r="R2" s="36">
        <f t="shared" si="0"/>
        <v>108.73003268039686</v>
      </c>
      <c r="S2" s="36">
        <f t="shared" si="0"/>
        <v>115.10787666867617</v>
      </c>
      <c r="T2" s="36">
        <f t="shared" si="0"/>
        <v>144.08480382002833</v>
      </c>
      <c r="U2" s="36">
        <f t="shared" si="0"/>
        <v>138.4596919928137</v>
      </c>
      <c r="V2" s="36">
        <f t="shared" si="0"/>
        <v>144.0011954313554</v>
      </c>
      <c r="W2" s="36">
        <f t="shared" si="0"/>
        <v>131.45313652959121</v>
      </c>
      <c r="X2" s="36">
        <f t="shared" si="0"/>
        <v>134.2406546249407</v>
      </c>
      <c r="Y2" s="36">
        <f t="shared" si="0"/>
        <v>124.30354890197309</v>
      </c>
      <c r="Z2" s="36">
        <f t="shared" si="0"/>
        <v>124.24992462910291</v>
      </c>
      <c r="AA2" s="36">
        <f t="shared" si="0"/>
        <v>122.12796758898034</v>
      </c>
      <c r="AB2" s="36">
        <f>SUM(AB3:AB6)</f>
        <v>139.50098663575582</v>
      </c>
      <c r="AC2" s="36">
        <f>SUM(AC3:AC6)</f>
        <v>140.37959952290106</v>
      </c>
      <c r="AD2" s="36">
        <f t="shared" ref="AD2:AE2" si="1">SUM(AD3:AD6)</f>
        <v>141.89865716231233</v>
      </c>
      <c r="AE2" s="36">
        <f t="shared" si="1"/>
        <v>139.17696492909994</v>
      </c>
      <c r="AF2" s="9">
        <f>AE2/$AE$38</f>
        <v>2.0351339502795687E-2</v>
      </c>
      <c r="AG2" s="9">
        <f>(AE2-B2)/B2</f>
        <v>0.94664405997134726</v>
      </c>
      <c r="AH2" s="6"/>
      <c r="AI2" s="10">
        <f t="shared" ref="AI2:AI17" si="2">(AE2-AD2)/AD2</f>
        <v>-1.9180535514858023E-2</v>
      </c>
      <c r="AJ2" s="11">
        <f t="shared" ref="AJ2:AJ17" si="3">AE2-AD2</f>
        <v>-2.7216922332123943</v>
      </c>
    </row>
    <row r="3" spans="1:36" outlineLevel="1" x14ac:dyDescent="0.25">
      <c r="A3" s="37" t="s">
        <v>6</v>
      </c>
      <c r="B3" s="38">
        <v>70.94798072669596</v>
      </c>
      <c r="C3" s="38">
        <v>72.660357701161089</v>
      </c>
      <c r="D3" s="38">
        <v>74.851310587505793</v>
      </c>
      <c r="E3" s="38">
        <v>71.582924963676177</v>
      </c>
      <c r="F3" s="38">
        <v>72.935086102667356</v>
      </c>
      <c r="G3" s="38">
        <v>73.940759194117675</v>
      </c>
      <c r="H3" s="38">
        <v>77.384796166625179</v>
      </c>
      <c r="I3" s="38">
        <v>77.293554434584095</v>
      </c>
      <c r="J3" s="38">
        <v>74.632929074620307</v>
      </c>
      <c r="K3" s="38">
        <v>76.466456417857017</v>
      </c>
      <c r="L3" s="38">
        <v>76.317215992184586</v>
      </c>
      <c r="M3" s="38">
        <v>82.957925845261499</v>
      </c>
      <c r="N3" s="38">
        <v>93.417799912553946</v>
      </c>
      <c r="O3" s="38">
        <v>103.56605189682773</v>
      </c>
      <c r="P3" s="38">
        <v>90.619373448554853</v>
      </c>
      <c r="Q3" s="38">
        <v>99.39641212978178</v>
      </c>
      <c r="R3" s="38">
        <v>107.82267329645721</v>
      </c>
      <c r="S3" s="38">
        <v>114.23505574126889</v>
      </c>
      <c r="T3" s="38">
        <v>143.16542884254008</v>
      </c>
      <c r="U3" s="38">
        <v>137.54401455338871</v>
      </c>
      <c r="V3" s="38">
        <v>143.25144884895806</v>
      </c>
      <c r="W3" s="38">
        <v>130.88240343065317</v>
      </c>
      <c r="X3" s="38">
        <v>133.61722120770327</v>
      </c>
      <c r="Y3" s="38">
        <v>123.62962651725033</v>
      </c>
      <c r="Z3" s="38">
        <v>123.67235205881259</v>
      </c>
      <c r="AA3" s="38">
        <v>121.61679018847731</v>
      </c>
      <c r="AB3" s="38">
        <v>138.92305810862592</v>
      </c>
      <c r="AC3" s="38">
        <v>139.78735669731861</v>
      </c>
      <c r="AD3" s="38">
        <v>141.37789408736839</v>
      </c>
      <c r="AE3" s="38">
        <v>138.73466226612703</v>
      </c>
      <c r="AF3" s="14">
        <f t="shared" ref="AF3:AF17" si="4">AE3/$AE$38</f>
        <v>2.0286663199057222E-2</v>
      </c>
      <c r="AG3" s="14">
        <f>(AE3-B3)/B3</f>
        <v>0.95544201322032318</v>
      </c>
      <c r="AH3" s="6"/>
      <c r="AI3" s="16">
        <f t="shared" si="2"/>
        <v>-1.8696217243184422E-2</v>
      </c>
      <c r="AJ3" s="17">
        <f t="shared" si="3"/>
        <v>-2.6432318212413577</v>
      </c>
    </row>
    <row r="4" spans="1:36" outlineLevel="1" x14ac:dyDescent="0.25">
      <c r="A4" s="37" t="s">
        <v>7</v>
      </c>
      <c r="B4" s="38">
        <v>0.18584290467936004</v>
      </c>
      <c r="C4" s="38">
        <v>0.20756739680279998</v>
      </c>
      <c r="D4" s="38">
        <v>0.15733260453960002</v>
      </c>
      <c r="E4" s="38">
        <v>0.16441198845984004</v>
      </c>
      <c r="F4" s="38">
        <v>0.17356075187112005</v>
      </c>
      <c r="G4" s="38">
        <v>0.17496599853744002</v>
      </c>
      <c r="H4" s="38">
        <v>0.18549617818680003</v>
      </c>
      <c r="I4" s="38">
        <v>0.22307277098880002</v>
      </c>
      <c r="J4" s="38">
        <v>0.23145110039808003</v>
      </c>
      <c r="K4" s="38">
        <v>0.22551270740064003</v>
      </c>
      <c r="L4" s="38">
        <v>0.31541730238512</v>
      </c>
      <c r="M4" s="38">
        <v>0.34564476579120001</v>
      </c>
      <c r="N4" s="38">
        <v>0.34428717998135999</v>
      </c>
      <c r="O4" s="38">
        <v>0.31407805727136007</v>
      </c>
      <c r="P4" s="38">
        <v>0.32534935076232002</v>
      </c>
      <c r="Q4" s="38">
        <v>0.41322531955057812</v>
      </c>
      <c r="R4" s="38">
        <v>0.39059219449025517</v>
      </c>
      <c r="S4" s="38">
        <v>0.38562497556336861</v>
      </c>
      <c r="T4" s="38">
        <v>0.37760874482631868</v>
      </c>
      <c r="U4" s="38">
        <v>0.30555682160271797</v>
      </c>
      <c r="V4" s="38">
        <v>0.2146651083544647</v>
      </c>
      <c r="W4" s="38">
        <v>0.17505122539943752</v>
      </c>
      <c r="X4" s="38">
        <v>0.18923019210014572</v>
      </c>
      <c r="Y4" s="38">
        <v>0.16720794752951415</v>
      </c>
      <c r="Z4" s="38">
        <v>0.16086819397953564</v>
      </c>
      <c r="AA4" s="38">
        <v>0.19119094804645911</v>
      </c>
      <c r="AB4" s="38">
        <v>0.17363882526514615</v>
      </c>
      <c r="AC4" s="38">
        <v>0.18223133777136491</v>
      </c>
      <c r="AD4" s="38">
        <v>0.19220079290617179</v>
      </c>
      <c r="AE4" s="38">
        <v>0.16861897621724387</v>
      </c>
      <c r="AF4" s="14">
        <f t="shared" si="4"/>
        <v>2.4656537332590287E-5</v>
      </c>
      <c r="AG4" s="14">
        <f t="shared" ref="AG4:AG5" si="5">(AE4-B4)/B4</f>
        <v>-9.2680043350770389E-2</v>
      </c>
      <c r="AH4" s="19"/>
      <c r="AI4" s="16">
        <f t="shared" si="2"/>
        <v>-0.12269364934638978</v>
      </c>
      <c r="AJ4" s="17">
        <f t="shared" si="3"/>
        <v>-2.358181668892792E-2</v>
      </c>
    </row>
    <row r="5" spans="1:36" outlineLevel="1" x14ac:dyDescent="0.25">
      <c r="A5" s="37" t="s">
        <v>8</v>
      </c>
      <c r="B5" s="38">
        <v>0.36202288262400001</v>
      </c>
      <c r="C5" s="38">
        <v>0.28892210824800002</v>
      </c>
      <c r="D5" s="38">
        <v>0.25063122643200003</v>
      </c>
      <c r="E5" s="38">
        <v>0.25063122643200003</v>
      </c>
      <c r="F5" s="38">
        <v>0.28892210824800002</v>
      </c>
      <c r="G5" s="38">
        <v>0.2610741942</v>
      </c>
      <c r="H5" s="38">
        <v>0.2610741942</v>
      </c>
      <c r="I5" s="38">
        <v>0.18449243056800002</v>
      </c>
      <c r="J5" s="38">
        <v>0.31328903304000005</v>
      </c>
      <c r="K5" s="38">
        <v>0.30284606527200003</v>
      </c>
      <c r="L5" s="38">
        <v>0.33417496857599999</v>
      </c>
      <c r="M5" s="38">
        <v>0.44556662476799996</v>
      </c>
      <c r="N5" s="38">
        <v>0.56392025947199997</v>
      </c>
      <c r="O5" s="38">
        <v>0.63702103384799991</v>
      </c>
      <c r="P5" s="38">
        <v>0.58769245346232613</v>
      </c>
      <c r="Q5" s="38">
        <v>0.46279110730831235</v>
      </c>
      <c r="R5" s="38">
        <v>0.51676718944939726</v>
      </c>
      <c r="S5" s="38">
        <v>0.48719595184390641</v>
      </c>
      <c r="T5" s="38">
        <v>0.54176623266193258</v>
      </c>
      <c r="U5" s="38">
        <v>0.61012061782227778</v>
      </c>
      <c r="V5" s="38">
        <v>0.53508147404286521</v>
      </c>
      <c r="W5" s="38">
        <v>0.39568187353858636</v>
      </c>
      <c r="X5" s="38">
        <v>0.43420322513728915</v>
      </c>
      <c r="Y5" s="38">
        <v>0.50671443719323417</v>
      </c>
      <c r="Z5" s="38">
        <v>0.41670437631078239</v>
      </c>
      <c r="AA5" s="38">
        <v>0.31979724124249065</v>
      </c>
      <c r="AB5" s="38">
        <v>0.40356885679189142</v>
      </c>
      <c r="AC5" s="38">
        <v>0.4074777124132154</v>
      </c>
      <c r="AD5" s="38">
        <v>0.32846562002912505</v>
      </c>
      <c r="AE5" s="38">
        <v>0.27355206939531113</v>
      </c>
      <c r="AF5" s="14">
        <f t="shared" si="4"/>
        <v>4.000052047975282E-5</v>
      </c>
      <c r="AG5" s="14">
        <f t="shared" si="5"/>
        <v>-0.24437906407307244</v>
      </c>
      <c r="AH5" s="19"/>
      <c r="AI5" s="16">
        <f t="shared" si="2"/>
        <v>-0.16718203454274677</v>
      </c>
      <c r="AJ5" s="17">
        <f t="shared" si="3"/>
        <v>-5.4913550633813923E-2</v>
      </c>
    </row>
    <row r="6" spans="1:36" outlineLevel="1" x14ac:dyDescent="0.25">
      <c r="A6" s="37" t="s">
        <v>9</v>
      </c>
      <c r="B6" s="54">
        <v>0</v>
      </c>
      <c r="C6" s="54">
        <v>0</v>
      </c>
      <c r="D6" s="54">
        <v>0</v>
      </c>
      <c r="E6" s="54">
        <v>0</v>
      </c>
      <c r="F6" s="54">
        <v>0</v>
      </c>
      <c r="G6" s="54">
        <v>0</v>
      </c>
      <c r="H6" s="54">
        <v>0</v>
      </c>
      <c r="I6" s="54">
        <v>0</v>
      </c>
      <c r="J6" s="54">
        <v>0</v>
      </c>
      <c r="K6" s="54">
        <v>2.0155187265673804E-2</v>
      </c>
      <c r="L6" s="54">
        <v>0</v>
      </c>
      <c r="M6" s="54">
        <v>2.9206323351837298E-2</v>
      </c>
      <c r="N6" s="54">
        <v>0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0</v>
      </c>
      <c r="U6" s="54">
        <v>0</v>
      </c>
      <c r="V6" s="54">
        <v>0</v>
      </c>
      <c r="W6" s="54">
        <v>0</v>
      </c>
      <c r="X6" s="54">
        <v>0</v>
      </c>
      <c r="Y6" s="54">
        <v>0</v>
      </c>
      <c r="Z6" s="54">
        <v>0</v>
      </c>
      <c r="AA6" s="54">
        <v>1.892112140732544E-4</v>
      </c>
      <c r="AB6" s="54">
        <v>7.2084507287484983E-4</v>
      </c>
      <c r="AC6" s="54">
        <v>2.5337753978683358E-3</v>
      </c>
      <c r="AD6" s="54">
        <v>9.6662008642024613E-5</v>
      </c>
      <c r="AE6" s="54">
        <v>1.3161736035795962E-4</v>
      </c>
      <c r="AF6" s="14">
        <f t="shared" si="4"/>
        <v>1.9245926123415439E-8</v>
      </c>
      <c r="AG6" s="14"/>
      <c r="AH6" s="6"/>
      <c r="AI6" s="16">
        <f t="shared" si="2"/>
        <v>0.3616245121223135</v>
      </c>
      <c r="AJ6" s="17">
        <f t="shared" si="3"/>
        <v>3.4955351715935002E-5</v>
      </c>
    </row>
    <row r="7" spans="1:36" x14ac:dyDescent="0.25">
      <c r="A7" s="39" t="s">
        <v>10</v>
      </c>
      <c r="B7" s="36">
        <v>29.232530441718556</v>
      </c>
      <c r="C7" s="36">
        <v>28.959692665659944</v>
      </c>
      <c r="D7" s="36">
        <v>24.869889941557336</v>
      </c>
      <c r="E7" s="36">
        <v>24.577861153466809</v>
      </c>
      <c r="F7" s="36">
        <v>23.076570642286875</v>
      </c>
      <c r="G7" s="36">
        <v>21.725987537306779</v>
      </c>
      <c r="H7" s="36">
        <v>22.462627268040141</v>
      </c>
      <c r="I7" s="36">
        <v>20.899010941069672</v>
      </c>
      <c r="J7" s="36">
        <v>22.430840336203516</v>
      </c>
      <c r="K7" s="36">
        <v>19.937930169001525</v>
      </c>
      <c r="L7" s="36">
        <v>19.902307400902664</v>
      </c>
      <c r="M7" s="36">
        <v>20.201780269961827</v>
      </c>
      <c r="N7" s="36">
        <v>20.226760718973768</v>
      </c>
      <c r="O7" s="36">
        <v>20.219885112854346</v>
      </c>
      <c r="P7" s="36">
        <v>20.25450004402563</v>
      </c>
      <c r="Q7" s="36">
        <v>21.442798266024273</v>
      </c>
      <c r="R7" s="36">
        <v>20.932625736345333</v>
      </c>
      <c r="S7" s="36">
        <v>20.833921750211918</v>
      </c>
      <c r="T7" s="36">
        <v>22.541069279276069</v>
      </c>
      <c r="U7" s="36">
        <v>23.010850787231348</v>
      </c>
      <c r="V7" s="36">
        <v>23.001560802229186</v>
      </c>
      <c r="W7" s="36">
        <v>20.266439075633077</v>
      </c>
      <c r="X7" s="36">
        <v>19.190470602728247</v>
      </c>
      <c r="Y7" s="36">
        <v>19.226038548182039</v>
      </c>
      <c r="Z7" s="36">
        <v>16.968635888932027</v>
      </c>
      <c r="AA7" s="36">
        <v>17.984067220874095</v>
      </c>
      <c r="AB7" s="36">
        <v>17.666353594897291</v>
      </c>
      <c r="AC7" s="36">
        <v>17.312968863703837</v>
      </c>
      <c r="AD7" s="36">
        <v>19.001014461999631</v>
      </c>
      <c r="AE7" s="36">
        <v>16.898525903177585</v>
      </c>
      <c r="AF7" s="9">
        <f t="shared" si="4"/>
        <v>2.4710097531408944E-3</v>
      </c>
      <c r="AG7" s="9">
        <f>(AE7-B7)/B7</f>
        <v>-0.42192736489684007</v>
      </c>
      <c r="AH7" s="6"/>
      <c r="AI7" s="10">
        <f t="shared" si="2"/>
        <v>-0.1106513845893249</v>
      </c>
      <c r="AJ7" s="11">
        <f t="shared" si="3"/>
        <v>-2.1024885588220457</v>
      </c>
    </row>
    <row r="8" spans="1:36" x14ac:dyDescent="0.25">
      <c r="A8" s="39" t="s">
        <v>11</v>
      </c>
      <c r="B8" s="36">
        <v>12.781796646100695</v>
      </c>
      <c r="C8" s="36">
        <v>12.868467936004013</v>
      </c>
      <c r="D8" s="36">
        <v>11.059887267130572</v>
      </c>
      <c r="E8" s="36">
        <v>11.606946647521806</v>
      </c>
      <c r="F8" s="36">
        <v>11.620945354596962</v>
      </c>
      <c r="G8" s="36">
        <v>11.812247144114725</v>
      </c>
      <c r="H8" s="36">
        <v>12.427227396249846</v>
      </c>
      <c r="I8" s="36">
        <v>12.784811838626087</v>
      </c>
      <c r="J8" s="36">
        <v>13.446843605410759</v>
      </c>
      <c r="K8" s="36">
        <v>13.65523868696029</v>
      </c>
      <c r="L8" s="36">
        <v>15.873878658000512</v>
      </c>
      <c r="M8" s="36">
        <v>16.478943184255854</v>
      </c>
      <c r="N8" s="36">
        <v>15.730485498812298</v>
      </c>
      <c r="O8" s="36">
        <v>16.241100102569316</v>
      </c>
      <c r="P8" s="36">
        <v>17.526141556104534</v>
      </c>
      <c r="Q8" s="36">
        <v>19.836457210723282</v>
      </c>
      <c r="R8" s="36">
        <v>18.571611481080893</v>
      </c>
      <c r="S8" s="36">
        <v>17.973736501867041</v>
      </c>
      <c r="T8" s="36">
        <v>16.644582433885699</v>
      </c>
      <c r="U8" s="36">
        <v>13.800977554081003</v>
      </c>
      <c r="V8" s="36">
        <v>14.396852763632079</v>
      </c>
      <c r="W8" s="36">
        <v>12.264472668180851</v>
      </c>
      <c r="X8" s="36">
        <v>11.258826493077937</v>
      </c>
      <c r="Y8" s="36">
        <v>11.602774337676617</v>
      </c>
      <c r="Z8" s="36">
        <v>13.375097174653716</v>
      </c>
      <c r="AA8" s="36">
        <v>13.334697509425204</v>
      </c>
      <c r="AB8" s="36">
        <v>12.976084097808453</v>
      </c>
      <c r="AC8" s="36">
        <v>13.830411907737531</v>
      </c>
      <c r="AD8" s="36">
        <v>14.337761975542589</v>
      </c>
      <c r="AE8" s="36">
        <v>13.412431071237936</v>
      </c>
      <c r="AF8" s="9">
        <f t="shared" si="4"/>
        <v>1.9612508321880831E-3</v>
      </c>
      <c r="AG8" s="9">
        <f t="shared" ref="AG8:AG11" si="6">(AE8-B8)/B8</f>
        <v>4.9338480543705675E-2</v>
      </c>
      <c r="AH8" s="6"/>
      <c r="AI8" s="10">
        <f t="shared" si="2"/>
        <v>-6.4538029427680985E-2</v>
      </c>
      <c r="AJ8" s="11">
        <f t="shared" si="3"/>
        <v>-0.92533090430465315</v>
      </c>
    </row>
    <row r="9" spans="1:36" x14ac:dyDescent="0.25">
      <c r="A9" s="39" t="s">
        <v>12</v>
      </c>
      <c r="B9" s="36">
        <v>2.1843505446644684</v>
      </c>
      <c r="C9" s="36">
        <v>2.173987981721992</v>
      </c>
      <c r="D9" s="36">
        <v>2.1152901704397831</v>
      </c>
      <c r="E9" s="36">
        <v>2.0254419604256593</v>
      </c>
      <c r="F9" s="36">
        <v>2.1978851824489061</v>
      </c>
      <c r="G9" s="36">
        <v>2.1325690626478444</v>
      </c>
      <c r="H9" s="36">
        <v>1.8413690984952784</v>
      </c>
      <c r="I9" s="36">
        <v>1.8218722782259027</v>
      </c>
      <c r="J9" s="36">
        <v>1.7225694963475611</v>
      </c>
      <c r="K9" s="36">
        <v>1.7486838135338829</v>
      </c>
      <c r="L9" s="36">
        <v>1.684084005362759</v>
      </c>
      <c r="M9" s="36">
        <v>1.6129931714602765</v>
      </c>
      <c r="N9" s="36">
        <v>1.5234301342719478</v>
      </c>
      <c r="O9" s="36">
        <v>1.9399729327586155</v>
      </c>
      <c r="P9" s="36">
        <v>1.7931936949748963</v>
      </c>
      <c r="Q9" s="36">
        <v>1.80622889809845</v>
      </c>
      <c r="R9" s="36">
        <v>1.7370703510963836</v>
      </c>
      <c r="S9" s="36">
        <v>1.8582873820826178</v>
      </c>
      <c r="T9" s="36">
        <v>2.1330991381177955</v>
      </c>
      <c r="U9" s="36">
        <v>1.2690406708051118</v>
      </c>
      <c r="V9" s="36">
        <v>1.0874751994211058</v>
      </c>
      <c r="W9" s="36">
        <v>1.1367666615882184</v>
      </c>
      <c r="X9" s="36">
        <v>1.2870928726647508</v>
      </c>
      <c r="Y9" s="36">
        <v>1.4269333177450765</v>
      </c>
      <c r="Z9" s="36">
        <v>1.3960287709344172</v>
      </c>
      <c r="AA9" s="36">
        <v>1.2065585301508208</v>
      </c>
      <c r="AB9" s="36">
        <v>1.2101006913957979</v>
      </c>
      <c r="AC9" s="36">
        <v>1.1755078435271389</v>
      </c>
      <c r="AD9" s="36">
        <v>1.127186044498619</v>
      </c>
      <c r="AE9" s="36">
        <v>1.0886829725195586</v>
      </c>
      <c r="AF9" s="9">
        <f t="shared" si="4"/>
        <v>1.5919413673049415E-4</v>
      </c>
      <c r="AG9" s="9">
        <f t="shared" si="6"/>
        <v>-0.50159878176202344</v>
      </c>
      <c r="AH9" s="6"/>
      <c r="AI9" s="10">
        <f t="shared" si="2"/>
        <v>-3.4158577607467544E-2</v>
      </c>
      <c r="AJ9" s="11">
        <f t="shared" si="3"/>
        <v>-3.8503071979060444E-2</v>
      </c>
    </row>
    <row r="10" spans="1:36" x14ac:dyDescent="0.25">
      <c r="A10" s="39" t="s">
        <v>13</v>
      </c>
      <c r="B10" s="36">
        <v>2.6527751505877895</v>
      </c>
      <c r="C10" s="36">
        <v>2.535826163570241</v>
      </c>
      <c r="D10" s="36">
        <v>2.1719762457761891</v>
      </c>
      <c r="E10" s="36">
        <v>2.0620145881683403</v>
      </c>
      <c r="F10" s="36">
        <v>2.0348272709400237</v>
      </c>
      <c r="G10" s="36">
        <v>1.8471410760449067</v>
      </c>
      <c r="H10" s="36">
        <v>1.7813594032598354</v>
      </c>
      <c r="I10" s="36">
        <v>1.6290038600971259</v>
      </c>
      <c r="J10" s="36">
        <v>1.4442543481030161</v>
      </c>
      <c r="K10" s="36">
        <v>1.4694840813432875</v>
      </c>
      <c r="L10" s="36">
        <v>1.4674016580221094</v>
      </c>
      <c r="M10" s="36">
        <v>1.4655257165601459</v>
      </c>
      <c r="N10" s="36">
        <v>1.4174677052355407</v>
      </c>
      <c r="O10" s="36">
        <v>1.358805549972554</v>
      </c>
      <c r="P10" s="36">
        <v>1.2824473415787201</v>
      </c>
      <c r="Q10" s="36">
        <v>1.341992981401301</v>
      </c>
      <c r="R10" s="36">
        <v>1.2910517534855481</v>
      </c>
      <c r="S10" s="36">
        <v>1.2459001847817335</v>
      </c>
      <c r="T10" s="36">
        <v>1.3323505768382442</v>
      </c>
      <c r="U10" s="36">
        <v>1.4990644603140375</v>
      </c>
      <c r="V10" s="36">
        <v>1.5913118329917495</v>
      </c>
      <c r="W10" s="36">
        <v>1.4670161278971297</v>
      </c>
      <c r="X10" s="36">
        <v>1.5650415648002567</v>
      </c>
      <c r="Y10" s="36">
        <v>1.8985687380412379</v>
      </c>
      <c r="Z10" s="36">
        <v>1.9844223021318346</v>
      </c>
      <c r="AA10" s="36">
        <v>1.6897720678312174</v>
      </c>
      <c r="AB10" s="36">
        <v>2.1551890707589019</v>
      </c>
      <c r="AC10" s="36">
        <v>1.8563960434036448</v>
      </c>
      <c r="AD10" s="36">
        <v>1.8539910853429205</v>
      </c>
      <c r="AE10" s="36">
        <v>1.7088246123700073</v>
      </c>
      <c r="AF10" s="9">
        <f t="shared" si="4"/>
        <v>2.4987518483961355E-4</v>
      </c>
      <c r="AG10" s="9">
        <f t="shared" si="6"/>
        <v>-0.35583511026504677</v>
      </c>
      <c r="AH10" s="6"/>
      <c r="AI10" s="10">
        <f t="shared" si="2"/>
        <v>-7.8299444976059687E-2</v>
      </c>
      <c r="AJ10" s="11">
        <f t="shared" si="3"/>
        <v>-0.14516647297291319</v>
      </c>
    </row>
    <row r="11" spans="1:36" x14ac:dyDescent="0.25">
      <c r="A11" s="39" t="s">
        <v>14</v>
      </c>
      <c r="B11" s="36">
        <f t="shared" ref="B11:AA11" si="7">SUM(B12:B16)</f>
        <v>67.231303048541918</v>
      </c>
      <c r="C11" s="36">
        <f t="shared" si="7"/>
        <v>67.19152995486283</v>
      </c>
      <c r="D11" s="36">
        <f t="shared" si="7"/>
        <v>82.012984728324426</v>
      </c>
      <c r="E11" s="36">
        <f t="shared" si="7"/>
        <v>99.940499117892642</v>
      </c>
      <c r="F11" s="36">
        <f t="shared" si="7"/>
        <v>131.56926946516654</v>
      </c>
      <c r="G11" s="36">
        <f t="shared" si="7"/>
        <v>173.92485134867968</v>
      </c>
      <c r="H11" s="36">
        <f t="shared" si="7"/>
        <v>257.90855155559268</v>
      </c>
      <c r="I11" s="36">
        <f t="shared" si="7"/>
        <v>320.04582685593113</v>
      </c>
      <c r="J11" s="36">
        <f t="shared" si="7"/>
        <v>393.81020262336409</v>
      </c>
      <c r="K11" s="36">
        <f t="shared" si="7"/>
        <v>176.04162033978321</v>
      </c>
      <c r="L11" s="36">
        <f t="shared" si="7"/>
        <v>192.24192304989509</v>
      </c>
      <c r="M11" s="36">
        <f t="shared" si="7"/>
        <v>199.15093098964033</v>
      </c>
      <c r="N11" s="36">
        <f t="shared" si="7"/>
        <v>196.30286303603737</v>
      </c>
      <c r="O11" s="36">
        <f t="shared" si="7"/>
        <v>189.47239990587175</v>
      </c>
      <c r="P11" s="36">
        <f t="shared" si="7"/>
        <v>189.01958623464952</v>
      </c>
      <c r="Q11" s="36">
        <f t="shared" si="7"/>
        <v>184.63022614464322</v>
      </c>
      <c r="R11" s="36">
        <f t="shared" si="7"/>
        <v>180.97130832041481</v>
      </c>
      <c r="S11" s="36">
        <f t="shared" si="7"/>
        <v>171.04897634196888</v>
      </c>
      <c r="T11" s="36">
        <f t="shared" si="7"/>
        <v>130.46290108604387</v>
      </c>
      <c r="U11" s="36">
        <f t="shared" si="7"/>
        <v>119.78953826487651</v>
      </c>
      <c r="V11" s="36">
        <f t="shared" si="7"/>
        <v>112.77024535750009</v>
      </c>
      <c r="W11" s="36">
        <f t="shared" si="7"/>
        <v>110.79996927283536</v>
      </c>
      <c r="X11" s="36">
        <f t="shared" si="7"/>
        <v>109.26944002640592</v>
      </c>
      <c r="Y11" s="36">
        <f t="shared" si="7"/>
        <v>111.90913934214878</v>
      </c>
      <c r="Z11" s="36">
        <f t="shared" si="7"/>
        <v>115.89853264622745</v>
      </c>
      <c r="AA11" s="36">
        <f t="shared" si="7"/>
        <v>122.47795044906917</v>
      </c>
      <c r="AB11" s="36">
        <f>SUM(AB12:AB16)</f>
        <v>129.26376058339559</v>
      </c>
      <c r="AC11" s="36">
        <f>SUM(AC12:AC16)</f>
        <v>127.12903118499715</v>
      </c>
      <c r="AD11" s="36">
        <f t="shared" ref="AD11:AE11" si="8">SUM(AD12:AD16)</f>
        <v>130.31656871279463</v>
      </c>
      <c r="AE11" s="36">
        <f t="shared" si="8"/>
        <v>130.93816320420422</v>
      </c>
      <c r="AF11" s="9">
        <f t="shared" si="4"/>
        <v>1.9146609603095784E-2</v>
      </c>
      <c r="AG11" s="9">
        <f t="shared" si="6"/>
        <v>0.94757735261601395</v>
      </c>
      <c r="AH11" s="6"/>
      <c r="AI11" s="10">
        <f t="shared" si="2"/>
        <v>4.769880741561856E-3</v>
      </c>
      <c r="AJ11" s="11">
        <f t="shared" si="3"/>
        <v>0.62159449140958145</v>
      </c>
    </row>
    <row r="12" spans="1:36" outlineLevel="1" x14ac:dyDescent="0.25">
      <c r="A12" s="37" t="s">
        <v>15</v>
      </c>
      <c r="B12" s="38">
        <v>0.38892085834119172</v>
      </c>
      <c r="C12" s="38">
        <v>0.35271799128434611</v>
      </c>
      <c r="D12" s="38">
        <v>0.34964358365689679</v>
      </c>
      <c r="E12" s="38">
        <v>0.30072794466419228</v>
      </c>
      <c r="F12" s="38">
        <v>0.31251951410604339</v>
      </c>
      <c r="G12" s="38">
        <v>0.3674977110985117</v>
      </c>
      <c r="H12" s="38">
        <v>0.39320219614159868</v>
      </c>
      <c r="I12" s="38">
        <v>0.41310869759676588</v>
      </c>
      <c r="J12" s="38">
        <v>0.45662476736040458</v>
      </c>
      <c r="K12" s="38">
        <v>0.5171993940064713</v>
      </c>
      <c r="L12" s="38">
        <v>0.55962887605378964</v>
      </c>
      <c r="M12" s="38">
        <v>0.55602353393027359</v>
      </c>
      <c r="N12" s="38">
        <v>0.55103442094743382</v>
      </c>
      <c r="O12" s="38">
        <v>0.57195966575048418</v>
      </c>
      <c r="P12" s="38">
        <v>0.54590713380612566</v>
      </c>
      <c r="Q12" s="38">
        <v>0.64450868497606417</v>
      </c>
      <c r="R12" s="38">
        <v>0.73951658757400884</v>
      </c>
      <c r="S12" s="38">
        <v>0.68313962148914875</v>
      </c>
      <c r="T12" s="38">
        <v>0.64708573992506579</v>
      </c>
      <c r="U12" s="38">
        <v>0.52717829320707021</v>
      </c>
      <c r="V12" s="38">
        <v>0.39783187031607331</v>
      </c>
      <c r="W12" s="38">
        <v>0.19817707047466537</v>
      </c>
      <c r="X12" s="38">
        <v>0.12055743804997554</v>
      </c>
      <c r="Y12" s="38">
        <v>0.12365465419061109</v>
      </c>
      <c r="Z12" s="38">
        <v>0.11816272180982559</v>
      </c>
      <c r="AA12" s="38">
        <v>0.1250639579696842</v>
      </c>
      <c r="AB12" s="38">
        <v>0.13498297669371981</v>
      </c>
      <c r="AC12" s="38">
        <v>0.14034286833734072</v>
      </c>
      <c r="AD12" s="38">
        <v>0.13488322569848801</v>
      </c>
      <c r="AE12" s="38">
        <v>0.14183702301682369</v>
      </c>
      <c r="AF12" s="14">
        <f>AE12/$AE$38</f>
        <v>2.0740310086167739E-5</v>
      </c>
      <c r="AG12" s="14">
        <f>(AE12-B12)/B12</f>
        <v>-0.63530620697027984</v>
      </c>
      <c r="AH12" s="6"/>
      <c r="AI12" s="16">
        <f t="shared" si="2"/>
        <v>5.1554203885069337E-2</v>
      </c>
      <c r="AJ12" s="17">
        <f t="shared" si="3"/>
        <v>6.9537973183356749E-3</v>
      </c>
    </row>
    <row r="13" spans="1:36" outlineLevel="1" x14ac:dyDescent="0.25">
      <c r="A13" s="37" t="s">
        <v>16</v>
      </c>
      <c r="B13" s="38">
        <v>50.643865868574373</v>
      </c>
      <c r="C13" s="38">
        <v>51.110411006168817</v>
      </c>
      <c r="D13" s="38">
        <v>67.412154249477695</v>
      </c>
      <c r="E13" s="38">
        <v>84.080433114114783</v>
      </c>
      <c r="F13" s="38">
        <v>116.45948281911205</v>
      </c>
      <c r="G13" s="38">
        <v>159.81524855970179</v>
      </c>
      <c r="H13" s="38">
        <v>241.52247146399526</v>
      </c>
      <c r="I13" s="38">
        <v>304.16667448757659</v>
      </c>
      <c r="J13" s="38">
        <v>377.40111632619448</v>
      </c>
      <c r="K13" s="38">
        <v>160.02673448588442</v>
      </c>
      <c r="L13" s="38">
        <v>176.12423380095822</v>
      </c>
      <c r="M13" s="38">
        <v>181.70005543439549</v>
      </c>
      <c r="N13" s="38">
        <v>180.74133194098738</v>
      </c>
      <c r="O13" s="38">
        <v>172.35875428918422</v>
      </c>
      <c r="P13" s="38">
        <v>170.68437640979934</v>
      </c>
      <c r="Q13" s="38">
        <v>168.01386511982327</v>
      </c>
      <c r="R13" s="38">
        <v>163.93120878391923</v>
      </c>
      <c r="S13" s="38">
        <v>153.34295491849628</v>
      </c>
      <c r="T13" s="38">
        <v>111.80859478611028</v>
      </c>
      <c r="U13" s="38">
        <v>103.29015302233121</v>
      </c>
      <c r="V13" s="38">
        <v>96.498128840913438</v>
      </c>
      <c r="W13" s="38">
        <v>94.791848279024748</v>
      </c>
      <c r="X13" s="38">
        <v>93.874367509962951</v>
      </c>
      <c r="Y13" s="38">
        <v>96.595508307018704</v>
      </c>
      <c r="Z13" s="38">
        <v>101.35654715995612</v>
      </c>
      <c r="AA13" s="38">
        <v>107.71866901321108</v>
      </c>
      <c r="AB13" s="38">
        <v>113.89859855675746</v>
      </c>
      <c r="AC13" s="38">
        <v>111.59351360663695</v>
      </c>
      <c r="AD13" s="38">
        <v>114.43795756465616</v>
      </c>
      <c r="AE13" s="38">
        <v>114.28417742853915</v>
      </c>
      <c r="AF13" s="14">
        <f t="shared" si="4"/>
        <v>1.6711358060083982E-2</v>
      </c>
      <c r="AG13" s="14">
        <f t="shared" ref="AG13:AG16" si="9">(AE13-B13)/B13</f>
        <v>1.2566242815095794</v>
      </c>
      <c r="AH13" s="6"/>
      <c r="AI13" s="16">
        <f>(AE13-AD13)/AD13</f>
        <v>-1.3437860950124242E-3</v>
      </c>
      <c r="AJ13" s="17">
        <f>AE13-AD13</f>
        <v>-0.1537801361170068</v>
      </c>
    </row>
    <row r="14" spans="1:36" outlineLevel="1" x14ac:dyDescent="0.25">
      <c r="A14" s="37" t="s">
        <v>17</v>
      </c>
      <c r="B14" s="38">
        <v>15.486534423360002</v>
      </c>
      <c r="C14" s="38">
        <v>15.040493685360001</v>
      </c>
      <c r="D14" s="38">
        <v>13.488271917120001</v>
      </c>
      <c r="E14" s="38">
        <v>14.808552501600003</v>
      </c>
      <c r="F14" s="38">
        <v>13.952154284640001</v>
      </c>
      <c r="G14" s="38">
        <v>12.953023031520001</v>
      </c>
      <c r="H14" s="38">
        <v>15.094018573920001</v>
      </c>
      <c r="I14" s="38">
        <v>14.558769688320002</v>
      </c>
      <c r="J14" s="38">
        <v>14.986968796800001</v>
      </c>
      <c r="K14" s="38">
        <v>14.416036652160001</v>
      </c>
      <c r="L14" s="38">
        <v>14.319691852752003</v>
      </c>
      <c r="M14" s="38">
        <v>15.629267459520001</v>
      </c>
      <c r="N14" s="38">
        <v>13.66668821232</v>
      </c>
      <c r="O14" s="38">
        <v>15.094018573920001</v>
      </c>
      <c r="P14" s="38">
        <v>15.914733531840001</v>
      </c>
      <c r="Q14" s="38">
        <v>14.208457896526298</v>
      </c>
      <c r="R14" s="38">
        <v>14.208457896526298</v>
      </c>
      <c r="S14" s="38">
        <v>15.365744599043362</v>
      </c>
      <c r="T14" s="38">
        <v>16.28451469953594</v>
      </c>
      <c r="U14" s="38">
        <v>14.289204718889156</v>
      </c>
      <c r="V14" s="38">
        <v>14.180016935650652</v>
      </c>
      <c r="W14" s="38">
        <v>14.333559608769724</v>
      </c>
      <c r="X14" s="38">
        <v>13.724641073957171</v>
      </c>
      <c r="Y14" s="38">
        <v>13.667893037683832</v>
      </c>
      <c r="Z14" s="38">
        <v>12.538429301440946</v>
      </c>
      <c r="AA14" s="38">
        <v>12.77830027637863</v>
      </c>
      <c r="AB14" s="38">
        <v>13.013960990640417</v>
      </c>
      <c r="AC14" s="38">
        <v>13.434174272617749</v>
      </c>
      <c r="AD14" s="38">
        <v>13.575061376324712</v>
      </c>
      <c r="AE14" s="38">
        <v>14.205551188644357</v>
      </c>
      <c r="AF14" s="14">
        <f t="shared" si="4"/>
        <v>2.0772258915957792E-3</v>
      </c>
      <c r="AG14" s="14">
        <f t="shared" si="9"/>
        <v>-8.2715938872895967E-2</v>
      </c>
      <c r="AH14" s="6"/>
      <c r="AI14" s="16">
        <f t="shared" si="2"/>
        <v>4.6444711728466814E-2</v>
      </c>
      <c r="AJ14" s="17">
        <f t="shared" si="3"/>
        <v>0.63048981231964518</v>
      </c>
    </row>
    <row r="15" spans="1:36" outlineLevel="1" x14ac:dyDescent="0.25">
      <c r="A15" s="37" t="s">
        <v>18</v>
      </c>
      <c r="B15" s="38">
        <v>0.67221271232640001</v>
      </c>
      <c r="C15" s="38">
        <v>0.64763617957919994</v>
      </c>
      <c r="D15" s="38">
        <v>0.72260096755680003</v>
      </c>
      <c r="E15" s="38">
        <v>0.72260096755680003</v>
      </c>
      <c r="F15" s="38">
        <v>0.82090709854560007</v>
      </c>
      <c r="G15" s="38">
        <v>0.72136577782079991</v>
      </c>
      <c r="H15" s="38">
        <v>0.82584785748959999</v>
      </c>
      <c r="I15" s="38">
        <v>0.85042439023680017</v>
      </c>
      <c r="J15" s="38">
        <v>0.92785955768640005</v>
      </c>
      <c r="K15" s="38">
        <v>1.0298712578832001</v>
      </c>
      <c r="L15" s="38">
        <v>1.205900649195637</v>
      </c>
      <c r="M15" s="38">
        <v>1.2098943112776741</v>
      </c>
      <c r="N15" s="38">
        <v>1.2876175716013107</v>
      </c>
      <c r="O15" s="38">
        <v>1.3899173646721477</v>
      </c>
      <c r="P15" s="38">
        <v>1.8113179640758716</v>
      </c>
      <c r="Q15" s="38">
        <v>1.6831876625471891</v>
      </c>
      <c r="R15" s="38">
        <v>2.0126245274164303</v>
      </c>
      <c r="S15" s="38">
        <v>1.5893810450670047</v>
      </c>
      <c r="T15" s="38">
        <v>1.6473648840517978</v>
      </c>
      <c r="U15" s="38">
        <v>1.6054164776948945</v>
      </c>
      <c r="V15" s="38">
        <v>1.6102158188660962</v>
      </c>
      <c r="W15" s="38">
        <v>1.3978840700862709</v>
      </c>
      <c r="X15" s="38">
        <v>1.4772843594340315</v>
      </c>
      <c r="Y15" s="38">
        <v>1.4450038348481358</v>
      </c>
      <c r="Z15" s="38">
        <v>1.8089160599170548</v>
      </c>
      <c r="AA15" s="38">
        <v>1.784151077853416</v>
      </c>
      <c r="AB15" s="38">
        <v>2.144015821587844</v>
      </c>
      <c r="AC15" s="38">
        <v>1.8931623475377879</v>
      </c>
      <c r="AD15" s="38">
        <v>2.0939266860017183</v>
      </c>
      <c r="AE15" s="38">
        <v>2.2301197764517249</v>
      </c>
      <c r="AF15" s="14">
        <f t="shared" si="4"/>
        <v>3.2610227364556014E-4</v>
      </c>
      <c r="AG15" s="14">
        <f t="shared" si="9"/>
        <v>2.3175804853997857</v>
      </c>
      <c r="AH15" s="6"/>
      <c r="AI15" s="16">
        <f t="shared" si="2"/>
        <v>6.50419574670318E-2</v>
      </c>
      <c r="AJ15" s="17">
        <f t="shared" si="3"/>
        <v>0.1361930904500066</v>
      </c>
    </row>
    <row r="16" spans="1:36" outlineLevel="1" x14ac:dyDescent="0.25">
      <c r="A16" s="37" t="s">
        <v>19</v>
      </c>
      <c r="B16" s="38">
        <v>3.9769185939943413E-2</v>
      </c>
      <c r="C16" s="38">
        <v>4.0271092470477651E-2</v>
      </c>
      <c r="D16" s="38">
        <v>4.0314010513031982E-2</v>
      </c>
      <c r="E16" s="38">
        <v>2.8184589956862804E-2</v>
      </c>
      <c r="F16" s="38">
        <v>2.4205748762856735E-2</v>
      </c>
      <c r="G16" s="38">
        <v>6.7716268538584409E-2</v>
      </c>
      <c r="H16" s="38">
        <v>7.301146404628385E-2</v>
      </c>
      <c r="I16" s="38">
        <v>5.6849592200953251E-2</v>
      </c>
      <c r="J16" s="38">
        <v>3.7633175322820969E-2</v>
      </c>
      <c r="K16" s="38">
        <v>5.1778549849136053E-2</v>
      </c>
      <c r="L16" s="38">
        <v>3.2467870935448305E-2</v>
      </c>
      <c r="M16" s="38">
        <v>5.5690250516864617E-2</v>
      </c>
      <c r="N16" s="38">
        <v>5.6190890181227353E-2</v>
      </c>
      <c r="O16" s="38">
        <v>5.7750012344889023E-2</v>
      </c>
      <c r="P16" s="38">
        <v>6.3251195128185833E-2</v>
      </c>
      <c r="Q16" s="38">
        <v>8.0206780770406993E-2</v>
      </c>
      <c r="R16" s="38">
        <v>7.9500524978880105E-2</v>
      </c>
      <c r="S16" s="38">
        <v>6.7756157873099937E-2</v>
      </c>
      <c r="T16" s="38">
        <v>7.5340976420804173E-2</v>
      </c>
      <c r="U16" s="38">
        <v>7.7585752754183321E-2</v>
      </c>
      <c r="V16" s="38">
        <v>8.4051891753824451E-2</v>
      </c>
      <c r="W16" s="38">
        <v>7.8500244479934922E-2</v>
      </c>
      <c r="X16" s="38">
        <v>7.2589645001779501E-2</v>
      </c>
      <c r="Y16" s="38">
        <v>7.7079508407495459E-2</v>
      </c>
      <c r="Z16" s="38">
        <v>7.6477403103511185E-2</v>
      </c>
      <c r="AA16" s="38">
        <v>7.1766123656350669E-2</v>
      </c>
      <c r="AB16" s="38">
        <v>7.2202237716142731E-2</v>
      </c>
      <c r="AC16" s="38">
        <v>6.7838089867323634E-2</v>
      </c>
      <c r="AD16" s="38">
        <v>7.4739860113568063E-2</v>
      </c>
      <c r="AE16" s="38">
        <v>7.6477787552162113E-2</v>
      </c>
      <c r="AF16" s="14">
        <f t="shared" si="4"/>
        <v>1.1183067684293972E-5</v>
      </c>
      <c r="AG16" s="14">
        <f t="shared" si="9"/>
        <v>0.92304131313256976</v>
      </c>
      <c r="AH16" s="6"/>
      <c r="AI16" s="16">
        <f t="shared" si="2"/>
        <v>2.3253019686593605E-2</v>
      </c>
      <c r="AJ16" s="17">
        <f t="shared" si="3"/>
        <v>1.7379274385940502E-3</v>
      </c>
    </row>
    <row r="17" spans="1:42" x14ac:dyDescent="0.25">
      <c r="A17" s="39" t="s">
        <v>20</v>
      </c>
      <c r="B17" s="36">
        <f t="shared" ref="B17:AA17" si="10">SUM(B18:B22)</f>
        <v>1026.661852</v>
      </c>
      <c r="C17" s="36">
        <f t="shared" si="10"/>
        <v>812.51815800000008</v>
      </c>
      <c r="D17" s="36">
        <f t="shared" si="10"/>
        <v>812.77563000000009</v>
      </c>
      <c r="E17" s="36">
        <f t="shared" si="10"/>
        <v>812.95085400000005</v>
      </c>
      <c r="F17" s="36">
        <f t="shared" si="10"/>
        <v>813.05634600000008</v>
      </c>
      <c r="G17" s="36">
        <f t="shared" si="10"/>
        <v>813.19402200000002</v>
      </c>
      <c r="H17" s="36">
        <f t="shared" si="10"/>
        <v>813.41573400000004</v>
      </c>
      <c r="I17" s="36">
        <f t="shared" si="10"/>
        <v>813.75724200000002</v>
      </c>
      <c r="J17" s="36">
        <f t="shared" si="10"/>
        <v>814.1041140000001</v>
      </c>
      <c r="K17" s="36">
        <f t="shared" si="10"/>
        <v>814.44830400000001</v>
      </c>
      <c r="L17" s="36">
        <f t="shared" si="10"/>
        <v>814.87653000000012</v>
      </c>
      <c r="M17" s="36">
        <f t="shared" si="10"/>
        <v>596.12396799999999</v>
      </c>
      <c r="N17" s="36">
        <f t="shared" si="10"/>
        <v>315.88476800000001</v>
      </c>
      <c r="O17" s="36">
        <f t="shared" si="10"/>
        <v>35.580306</v>
      </c>
      <c r="P17" s="36">
        <f t="shared" si="10"/>
        <v>36.164088</v>
      </c>
      <c r="Q17" s="36">
        <f t="shared" si="10"/>
        <v>36.956172000000002</v>
      </c>
      <c r="R17" s="36">
        <f t="shared" si="10"/>
        <v>37.842125999999993</v>
      </c>
      <c r="S17" s="36">
        <f t="shared" si="10"/>
        <v>39.119652000000002</v>
      </c>
      <c r="T17" s="36">
        <f t="shared" si="10"/>
        <v>40.096794000000003</v>
      </c>
      <c r="U17" s="36">
        <f t="shared" si="10"/>
        <v>40.528595999999993</v>
      </c>
      <c r="V17" s="36">
        <f t="shared" si="10"/>
        <v>40.719912000000008</v>
      </c>
      <c r="W17" s="36">
        <f t="shared" si="10"/>
        <v>40.899605999999991</v>
      </c>
      <c r="X17" s="36">
        <f t="shared" si="10"/>
        <v>40.993475999999994</v>
      </c>
      <c r="Y17" s="36">
        <f t="shared" si="10"/>
        <v>41.062314000000001</v>
      </c>
      <c r="Z17" s="36">
        <f t="shared" si="10"/>
        <v>41.209824000000005</v>
      </c>
      <c r="AA17" s="36">
        <f t="shared" si="10"/>
        <v>41.440475999999997</v>
      </c>
      <c r="AB17" s="36">
        <f>SUM(AB18:AB22)</f>
        <v>42.571073099999992</v>
      </c>
      <c r="AC17" s="36">
        <f>SUM(AC18:AC22)</f>
        <v>42.774073680000001</v>
      </c>
      <c r="AD17" s="36">
        <f t="shared" ref="AD17:AE17" si="11">SUM(AD18:AD22)</f>
        <v>42.977074260000002</v>
      </c>
      <c r="AE17" s="36">
        <f t="shared" si="11"/>
        <v>43.998209999999993</v>
      </c>
      <c r="AF17" s="9">
        <f t="shared" si="4"/>
        <v>6.4336976286373943E-3</v>
      </c>
      <c r="AG17" s="9">
        <f>(AE17-B17)/B17</f>
        <v>-0.95714439967328213</v>
      </c>
      <c r="AH17" s="6"/>
      <c r="AI17" s="10">
        <f t="shared" si="2"/>
        <v>2.3760010600591106E-2</v>
      </c>
      <c r="AJ17" s="11">
        <f t="shared" si="3"/>
        <v>1.0211357399999912</v>
      </c>
    </row>
    <row r="18" spans="1:42" outlineLevel="1" x14ac:dyDescent="0.25">
      <c r="A18" s="37" t="s">
        <v>21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14"/>
      <c r="AG18" s="14"/>
      <c r="AH18" s="6"/>
      <c r="AI18" s="16"/>
      <c r="AJ18" s="17"/>
    </row>
    <row r="19" spans="1:42" outlineLevel="1" x14ac:dyDescent="0.25">
      <c r="A19" s="37" t="s">
        <v>22</v>
      </c>
      <c r="B19" s="38">
        <v>995.31999999999994</v>
      </c>
      <c r="C19" s="38">
        <v>780.99840000000006</v>
      </c>
      <c r="D19" s="38">
        <v>780.99840000000006</v>
      </c>
      <c r="E19" s="38">
        <v>780.99840000000006</v>
      </c>
      <c r="F19" s="38">
        <v>780.99840000000006</v>
      </c>
      <c r="G19" s="38">
        <v>780.99840000000006</v>
      </c>
      <c r="H19" s="38">
        <v>780.99840000000006</v>
      </c>
      <c r="I19" s="38">
        <v>780.99840000000006</v>
      </c>
      <c r="J19" s="38">
        <v>780.99840000000006</v>
      </c>
      <c r="K19" s="38">
        <v>780.99840000000006</v>
      </c>
      <c r="L19" s="38">
        <v>780.99840000000006</v>
      </c>
      <c r="M19" s="38">
        <v>561.73</v>
      </c>
      <c r="N19" s="38">
        <v>280.86500000000001</v>
      </c>
      <c r="O19" s="38">
        <v>0</v>
      </c>
      <c r="P19" s="38">
        <v>0</v>
      </c>
      <c r="Q19" s="38">
        <v>0</v>
      </c>
      <c r="R19" s="38">
        <v>0</v>
      </c>
      <c r="S19" s="38">
        <v>0</v>
      </c>
      <c r="T19" s="38">
        <v>0</v>
      </c>
      <c r="U19" s="38">
        <v>0</v>
      </c>
      <c r="V19" s="38">
        <v>0</v>
      </c>
      <c r="W19" s="38">
        <v>0</v>
      </c>
      <c r="X19" s="38">
        <v>0</v>
      </c>
      <c r="Y19" s="38">
        <v>0</v>
      </c>
      <c r="Z19" s="38">
        <v>0</v>
      </c>
      <c r="AA19" s="38">
        <v>0</v>
      </c>
      <c r="AB19" s="38">
        <v>0</v>
      </c>
      <c r="AC19" s="38">
        <v>0</v>
      </c>
      <c r="AD19" s="38">
        <v>0</v>
      </c>
      <c r="AE19" s="38">
        <v>0</v>
      </c>
      <c r="AF19" s="14">
        <f t="shared" ref="AF19" si="12">AE19/$AE$38</f>
        <v>0</v>
      </c>
      <c r="AG19" s="14">
        <f t="shared" ref="AG19" si="13">(AE19-B19)/B19</f>
        <v>-1</v>
      </c>
      <c r="AH19" s="6"/>
      <c r="AI19" s="16"/>
      <c r="AJ19" s="17"/>
    </row>
    <row r="20" spans="1:42" outlineLevel="1" x14ac:dyDescent="0.25">
      <c r="A20" s="37" t="s">
        <v>24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14"/>
      <c r="AG20" s="14"/>
      <c r="AH20" s="6"/>
      <c r="AI20" s="16"/>
      <c r="AJ20" s="17"/>
    </row>
    <row r="21" spans="1:42" outlineLevel="1" x14ac:dyDescent="0.25">
      <c r="A21" s="37" t="s">
        <v>25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14"/>
      <c r="AG21" s="14"/>
      <c r="AH21" s="6"/>
      <c r="AI21" s="16"/>
      <c r="AJ21" s="17"/>
    </row>
    <row r="22" spans="1:42" outlineLevel="1" x14ac:dyDescent="0.25">
      <c r="A22" s="37" t="s">
        <v>26</v>
      </c>
      <c r="B22" s="38">
        <v>31.341851999999999</v>
      </c>
      <c r="C22" s="38">
        <v>31.519757999999996</v>
      </c>
      <c r="D22" s="38">
        <v>31.777229999999999</v>
      </c>
      <c r="E22" s="38">
        <v>31.952453999999999</v>
      </c>
      <c r="F22" s="38">
        <v>32.057946000000001</v>
      </c>
      <c r="G22" s="38">
        <v>32.195622</v>
      </c>
      <c r="H22" s="38">
        <v>32.417333999999997</v>
      </c>
      <c r="I22" s="38">
        <v>32.758842000000001</v>
      </c>
      <c r="J22" s="38">
        <v>33.105713999999992</v>
      </c>
      <c r="K22" s="38">
        <v>33.449903999999997</v>
      </c>
      <c r="L22" s="38">
        <v>33.878130000000006</v>
      </c>
      <c r="M22" s="38">
        <v>34.393967999999994</v>
      </c>
      <c r="N22" s="38">
        <v>35.019767999999999</v>
      </c>
      <c r="O22" s="38">
        <v>35.580306</v>
      </c>
      <c r="P22" s="38">
        <v>36.164088</v>
      </c>
      <c r="Q22" s="38">
        <v>36.956172000000002</v>
      </c>
      <c r="R22" s="38">
        <v>37.842125999999993</v>
      </c>
      <c r="S22" s="38">
        <v>39.119652000000002</v>
      </c>
      <c r="T22" s="38">
        <v>40.096794000000003</v>
      </c>
      <c r="U22" s="38">
        <v>40.528595999999993</v>
      </c>
      <c r="V22" s="38">
        <v>40.719912000000008</v>
      </c>
      <c r="W22" s="38">
        <v>40.899605999999991</v>
      </c>
      <c r="X22" s="38">
        <v>40.993475999999994</v>
      </c>
      <c r="Y22" s="38">
        <v>41.062314000000001</v>
      </c>
      <c r="Z22" s="38">
        <v>41.209824000000005</v>
      </c>
      <c r="AA22" s="38">
        <v>41.440475999999997</v>
      </c>
      <c r="AB22" s="38">
        <v>42.571073099999992</v>
      </c>
      <c r="AC22" s="38">
        <v>42.774073680000001</v>
      </c>
      <c r="AD22" s="38">
        <v>42.977074260000002</v>
      </c>
      <c r="AE22" s="38">
        <v>43.998209999999993</v>
      </c>
      <c r="AF22" s="14">
        <f>AE22/$AE$38</f>
        <v>6.4336976286373943E-3</v>
      </c>
      <c r="AG22" s="14">
        <f>(AE22-B22)/B22</f>
        <v>0.40381653260311468</v>
      </c>
      <c r="AH22" s="6"/>
      <c r="AI22" s="16"/>
      <c r="AJ22" s="17"/>
    </row>
    <row r="23" spans="1:42" x14ac:dyDescent="0.25">
      <c r="A23" s="39" t="s">
        <v>27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9"/>
      <c r="AG23" s="9"/>
      <c r="AH23" s="6"/>
      <c r="AI23" s="10"/>
      <c r="AJ23" s="11"/>
      <c r="AP23" s="19"/>
    </row>
    <row r="24" spans="1:42" x14ac:dyDescent="0.25">
      <c r="A24" s="39" t="s">
        <v>28</v>
      </c>
      <c r="B24" s="36">
        <f t="shared" ref="B24:AA24" si="14">SUM(B25:B31)</f>
        <v>6369.8920382537326</v>
      </c>
      <c r="C24" s="36">
        <f t="shared" si="14"/>
        <v>6350.2952661432191</v>
      </c>
      <c r="D24" s="36">
        <f t="shared" si="14"/>
        <v>6273.0265918269688</v>
      </c>
      <c r="E24" s="36">
        <f t="shared" si="14"/>
        <v>6396.2966137549602</v>
      </c>
      <c r="F24" s="36">
        <f t="shared" si="14"/>
        <v>6641.4261594038508</v>
      </c>
      <c r="G24" s="36">
        <f t="shared" si="14"/>
        <v>6914.8467671073122</v>
      </c>
      <c r="H24" s="36">
        <f t="shared" si="14"/>
        <v>6954.3825405834723</v>
      </c>
      <c r="I24" s="36">
        <f t="shared" si="14"/>
        <v>6799.4324471732161</v>
      </c>
      <c r="J24" s="36">
        <f t="shared" si="14"/>
        <v>7158.4521041341859</v>
      </c>
      <c r="K24" s="36">
        <f t="shared" si="14"/>
        <v>7143.4284113617923</v>
      </c>
      <c r="L24" s="36">
        <f t="shared" si="14"/>
        <v>6824.9149478995669</v>
      </c>
      <c r="M24" s="36">
        <f t="shared" si="14"/>
        <v>6548.6489311155156</v>
      </c>
      <c r="N24" s="36">
        <f t="shared" si="14"/>
        <v>6490.4416471476297</v>
      </c>
      <c r="O24" s="36">
        <f t="shared" si="14"/>
        <v>6665.4457022637489</v>
      </c>
      <c r="P24" s="36">
        <f t="shared" si="14"/>
        <v>6545.0598075542057</v>
      </c>
      <c r="Q24" s="36">
        <f t="shared" si="14"/>
        <v>6406.7486256451148</v>
      </c>
      <c r="R24" s="36">
        <f t="shared" si="14"/>
        <v>6192.2682787865469</v>
      </c>
      <c r="S24" s="36">
        <f t="shared" si="14"/>
        <v>5946.124091993358</v>
      </c>
      <c r="T24" s="36">
        <f t="shared" si="14"/>
        <v>5907.4045346481689</v>
      </c>
      <c r="U24" s="36">
        <f t="shared" si="14"/>
        <v>5736.1040787342426</v>
      </c>
      <c r="V24" s="36">
        <f t="shared" si="14"/>
        <v>5981.1706121344141</v>
      </c>
      <c r="W24" s="36">
        <f t="shared" si="14"/>
        <v>5573.2227346351565</v>
      </c>
      <c r="X24" s="36">
        <f t="shared" si="14"/>
        <v>5812.1277279239812</v>
      </c>
      <c r="Y24" s="36">
        <f t="shared" si="14"/>
        <v>6232.4587667957185</v>
      </c>
      <c r="Z24" s="36">
        <f t="shared" si="14"/>
        <v>5958.749963351348</v>
      </c>
      <c r="AA24" s="36">
        <f t="shared" si="14"/>
        <v>6015.1752415584451</v>
      </c>
      <c r="AB24" s="36">
        <f>SUM(AB25:AB31)</f>
        <v>6087.6959787108399</v>
      </c>
      <c r="AC24" s="36">
        <f>SUM(AC25:AC31)</f>
        <v>6419.5481352028264</v>
      </c>
      <c r="AD24" s="36">
        <f t="shared" ref="AD24:AE24" si="15">SUM(AD25:AD31)</f>
        <v>6755.6296513690841</v>
      </c>
      <c r="AE24" s="36">
        <f t="shared" si="15"/>
        <v>6379.9518493452179</v>
      </c>
      <c r="AF24" s="9">
        <f>AE24/$AE$38</f>
        <v>0.9329170683069401</v>
      </c>
      <c r="AG24" s="9">
        <f>(AE24-B24)/B24</f>
        <v>1.5792749753170197E-3</v>
      </c>
      <c r="AH24" s="6"/>
      <c r="AI24" s="10">
        <f>(AE24-AD24)/AD24</f>
        <v>-5.5609591024240353E-2</v>
      </c>
      <c r="AJ24" s="11">
        <f>AE24-AD24</f>
        <v>-375.67780202386621</v>
      </c>
      <c r="AM24" s="40"/>
      <c r="AN24" s="40"/>
      <c r="AO24" s="40"/>
    </row>
    <row r="25" spans="1:42" outlineLevel="1" x14ac:dyDescent="0.25">
      <c r="A25" s="37" t="s">
        <v>29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14"/>
      <c r="AG25" s="14"/>
      <c r="AH25" s="6"/>
      <c r="AI25" s="16"/>
      <c r="AJ25" s="17"/>
    </row>
    <row r="26" spans="1:42" outlineLevel="1" x14ac:dyDescent="0.25">
      <c r="A26" s="37" t="s">
        <v>30</v>
      </c>
      <c r="B26" s="38">
        <v>487.34151778626858</v>
      </c>
      <c r="C26" s="38">
        <v>498.74037844818599</v>
      </c>
      <c r="D26" s="38">
        <v>507.92342848985726</v>
      </c>
      <c r="E26" s="38">
        <v>513.45292962243525</v>
      </c>
      <c r="F26" s="38">
        <v>517.85600212024497</v>
      </c>
      <c r="G26" s="38">
        <v>526.7522759633398</v>
      </c>
      <c r="H26" s="38">
        <v>550.55755655521261</v>
      </c>
      <c r="I26" s="38">
        <v>573.23365059324294</v>
      </c>
      <c r="J26" s="38">
        <v>587.2376465414394</v>
      </c>
      <c r="K26" s="38">
        <v>568.19164557773411</v>
      </c>
      <c r="L26" s="38">
        <v>545.02068559790564</v>
      </c>
      <c r="M26" s="38">
        <v>551.67442448425584</v>
      </c>
      <c r="N26" s="38">
        <v>556.80030005657261</v>
      </c>
      <c r="O26" s="38">
        <v>556.34418966199075</v>
      </c>
      <c r="P26" s="38">
        <v>546.7581405582406</v>
      </c>
      <c r="Q26" s="38">
        <v>567.52338659160159</v>
      </c>
      <c r="R26" s="38">
        <v>578.12357419028137</v>
      </c>
      <c r="S26" s="38">
        <v>547.7275904561883</v>
      </c>
      <c r="T26" s="38">
        <v>553.63390552276644</v>
      </c>
      <c r="U26" s="38">
        <v>545.29443229423032</v>
      </c>
      <c r="V26" s="38">
        <v>524.4699856299876</v>
      </c>
      <c r="W26" s="38">
        <v>518.28030334827463</v>
      </c>
      <c r="X26" s="38">
        <v>571.97615306543355</v>
      </c>
      <c r="Y26" s="38">
        <v>568.04701267775135</v>
      </c>
      <c r="Z26" s="38">
        <v>537.51700306815303</v>
      </c>
      <c r="AA26" s="38">
        <v>563.79971112883777</v>
      </c>
      <c r="AB26" s="38">
        <v>579.54680057672203</v>
      </c>
      <c r="AC26" s="38">
        <v>599.57488723437143</v>
      </c>
      <c r="AD26" s="38">
        <v>632.14036648711181</v>
      </c>
      <c r="AE26" s="38">
        <v>589.79607747401758</v>
      </c>
      <c r="AF26" s="14">
        <f t="shared" ref="AF26:AF27" si="16">AE26/$AE$38</f>
        <v>8.6243727302183992E-2</v>
      </c>
      <c r="AG26" s="14">
        <f t="shared" ref="AG26:AG27" si="17">(AE26-B26)/B26</f>
        <v>0.21023154389378762</v>
      </c>
      <c r="AH26" s="6"/>
      <c r="AI26" s="16">
        <f t="shared" ref="AI26:AI27" si="18">(AE26-AD26)/AD26</f>
        <v>-6.6985579877467852E-2</v>
      </c>
      <c r="AJ26" s="17">
        <f t="shared" ref="AJ26:AJ27" si="19">AE26-AD26</f>
        <v>-42.344289013094226</v>
      </c>
    </row>
    <row r="27" spans="1:42" outlineLevel="1" x14ac:dyDescent="0.25">
      <c r="A27" s="37" t="s">
        <v>31</v>
      </c>
      <c r="B27" s="38">
        <v>5812.5856659205074</v>
      </c>
      <c r="C27" s="38">
        <v>5778.8692551136974</v>
      </c>
      <c r="D27" s="38">
        <v>5691.3689580453402</v>
      </c>
      <c r="E27" s="38">
        <v>5808.6795899376584</v>
      </c>
      <c r="F27" s="38">
        <v>6039.378513229497</v>
      </c>
      <c r="G27" s="38">
        <v>6291.2559684936759</v>
      </c>
      <c r="H27" s="38">
        <v>6325.8200099320475</v>
      </c>
      <c r="I27" s="38">
        <v>6145.658836772388</v>
      </c>
      <c r="J27" s="38">
        <v>6491.2395339030427</v>
      </c>
      <c r="K27" s="38">
        <v>6491.0580182201775</v>
      </c>
      <c r="L27" s="38">
        <v>6192.7435440942681</v>
      </c>
      <c r="M27" s="38">
        <v>5908.8093674083584</v>
      </c>
      <c r="N27" s="38">
        <v>5845.2743323320565</v>
      </c>
      <c r="O27" s="38">
        <v>6020.0528809925845</v>
      </c>
      <c r="P27" s="38">
        <v>5912.7588208285097</v>
      </c>
      <c r="Q27" s="38">
        <v>5747.6612246720433</v>
      </c>
      <c r="R27" s="38">
        <v>5526.4432065257888</v>
      </c>
      <c r="S27" s="38">
        <v>5315.1423198870898</v>
      </c>
      <c r="T27" s="38">
        <v>5263.9073233614217</v>
      </c>
      <c r="U27" s="38">
        <v>5114.5142209304477</v>
      </c>
      <c r="V27" s="38">
        <v>5384.6612241745943</v>
      </c>
      <c r="W27" s="38">
        <v>4986.0007356772794</v>
      </c>
      <c r="X27" s="38">
        <v>5174.3795115649173</v>
      </c>
      <c r="Y27" s="38">
        <v>5607.2370053222176</v>
      </c>
      <c r="Z27" s="38">
        <v>5369.9680395568203</v>
      </c>
      <c r="AA27" s="38">
        <v>5402.0384848139547</v>
      </c>
      <c r="AB27" s="38">
        <v>5456.4128901945342</v>
      </c>
      <c r="AC27" s="38">
        <v>5766.2866971013518</v>
      </c>
      <c r="AD27" s="38">
        <v>6066.3273313058626</v>
      </c>
      <c r="AE27" s="38">
        <v>5733.0866934826372</v>
      </c>
      <c r="AF27" s="14">
        <f t="shared" si="16"/>
        <v>0.83832833800811102</v>
      </c>
      <c r="AG27" s="14">
        <f t="shared" si="17"/>
        <v>-1.36770409946776E-2</v>
      </c>
      <c r="AH27" s="6"/>
      <c r="AI27" s="16">
        <f t="shared" si="18"/>
        <v>-5.4932848101272934E-2</v>
      </c>
      <c r="AJ27" s="17">
        <f t="shared" si="19"/>
        <v>-333.24063782322537</v>
      </c>
    </row>
    <row r="28" spans="1:42" outlineLevel="1" x14ac:dyDescent="0.25">
      <c r="A28" s="37" t="s">
        <v>32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14"/>
      <c r="AG28" s="14"/>
      <c r="AH28" s="6"/>
      <c r="AI28" s="16"/>
      <c r="AJ28" s="17"/>
    </row>
    <row r="29" spans="1:42" outlineLevel="1" x14ac:dyDescent="0.25">
      <c r="A29" s="37" t="s">
        <v>33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14"/>
      <c r="AG29" s="14"/>
      <c r="AH29" s="6"/>
      <c r="AI29" s="16"/>
      <c r="AJ29" s="17"/>
    </row>
    <row r="30" spans="1:42" outlineLevel="1" x14ac:dyDescent="0.25">
      <c r="A30" s="37" t="s">
        <v>34</v>
      </c>
      <c r="B30" s="38">
        <v>69.258013766922247</v>
      </c>
      <c r="C30" s="38">
        <v>71.921783527188467</v>
      </c>
      <c r="D30" s="38">
        <v>72.92069718728834</v>
      </c>
      <c r="E30" s="38">
        <v>73.253668407321598</v>
      </c>
      <c r="F30" s="38">
        <v>83.242805008319991</v>
      </c>
      <c r="G30" s="38">
        <v>95.56274014955136</v>
      </c>
      <c r="H30" s="38">
        <v>76.916351827687677</v>
      </c>
      <c r="I30" s="38">
        <v>79.580121587953926</v>
      </c>
      <c r="J30" s="38">
        <v>78.914179147887367</v>
      </c>
      <c r="K30" s="38">
        <v>83.242805008319991</v>
      </c>
      <c r="L30" s="38">
        <v>86.239545988619554</v>
      </c>
      <c r="M30" s="38">
        <v>87.238459648719342</v>
      </c>
      <c r="N30" s="38">
        <v>87.571430868752657</v>
      </c>
      <c r="O30" s="38">
        <v>87.904402088785915</v>
      </c>
      <c r="P30" s="38">
        <v>84.24171866841985</v>
      </c>
      <c r="Q30" s="38">
        <v>90.397745425777259</v>
      </c>
      <c r="R30" s="38">
        <v>86.659732278899085</v>
      </c>
      <c r="S30" s="38">
        <v>82.282662588649231</v>
      </c>
      <c r="T30" s="38">
        <v>89.029288190604959</v>
      </c>
      <c r="U30" s="38">
        <v>75.515587884047363</v>
      </c>
      <c r="V30" s="38">
        <v>71.426430123521627</v>
      </c>
      <c r="W30" s="38">
        <v>68.433966550685767</v>
      </c>
      <c r="X30" s="38">
        <v>65.210000877567907</v>
      </c>
      <c r="Y30" s="38">
        <v>56.549326151140335</v>
      </c>
      <c r="Z30" s="38">
        <v>50.669016804131417</v>
      </c>
      <c r="AA30" s="38">
        <v>48.813140340125386</v>
      </c>
      <c r="AB30" s="38">
        <v>51.255209753326639</v>
      </c>
      <c r="AC30" s="38">
        <v>53.116878699778603</v>
      </c>
      <c r="AD30" s="38">
        <v>56.481978738502114</v>
      </c>
      <c r="AE30" s="38">
        <v>56.481978738502114</v>
      </c>
      <c r="AF30" s="14">
        <f>AE30/$AE$38</f>
        <v>8.2591535580799503E-3</v>
      </c>
      <c r="AG30" s="14">
        <f t="shared" ref="AG30:AG31" si="20">(AE30-B30)/B30</f>
        <v>-0.18447013325296935</v>
      </c>
      <c r="AH30" s="6"/>
      <c r="AI30" s="16">
        <f>(AE30-AD30)/AD30</f>
        <v>0</v>
      </c>
      <c r="AJ30" s="17">
        <f>AE30-AD30</f>
        <v>0</v>
      </c>
    </row>
    <row r="31" spans="1:42" outlineLevel="1" x14ac:dyDescent="0.25">
      <c r="A31" s="37" t="s">
        <v>35</v>
      </c>
      <c r="B31" s="38">
        <v>0.70684078003430151</v>
      </c>
      <c r="C31" s="38">
        <v>0.76384905414787929</v>
      </c>
      <c r="D31" s="38">
        <v>0.81350810448318844</v>
      </c>
      <c r="E31" s="38">
        <v>0.91042578754390191</v>
      </c>
      <c r="F31" s="38">
        <v>0.94883904578897416</v>
      </c>
      <c r="G31" s="38">
        <v>1.2757825007445498</v>
      </c>
      <c r="H31" s="38">
        <v>1.0886222685246374</v>
      </c>
      <c r="I31" s="38">
        <v>0.95983821963161797</v>
      </c>
      <c r="J31" s="38">
        <v>1.0607445418167343</v>
      </c>
      <c r="K31" s="38">
        <v>0.9359425555615154</v>
      </c>
      <c r="L31" s="38">
        <v>0.91117221877328325</v>
      </c>
      <c r="M31" s="38">
        <v>0.92667957418192548</v>
      </c>
      <c r="N31" s="38">
        <v>0.79558389024813547</v>
      </c>
      <c r="O31" s="38">
        <v>1.1442295203877173</v>
      </c>
      <c r="P31" s="38">
        <v>1.3011274990356507</v>
      </c>
      <c r="Q31" s="38">
        <v>1.166268955691993</v>
      </c>
      <c r="R31" s="38">
        <v>1.0417657915774399</v>
      </c>
      <c r="S31" s="38">
        <v>0.97151906143040268</v>
      </c>
      <c r="T31" s="38">
        <v>0.83401757337522442</v>
      </c>
      <c r="U31" s="38">
        <v>0.77983762551773173</v>
      </c>
      <c r="V31" s="38">
        <v>0.61297220631056692</v>
      </c>
      <c r="W31" s="38">
        <v>0.50772905891581954</v>
      </c>
      <c r="X31" s="38">
        <v>0.56206241606331964</v>
      </c>
      <c r="Y31" s="38">
        <v>0.62542264460944264</v>
      </c>
      <c r="Z31" s="38">
        <v>0.59590392224326028</v>
      </c>
      <c r="AA31" s="38">
        <v>0.52390527552725408</v>
      </c>
      <c r="AB31" s="38">
        <v>0.48107818625722892</v>
      </c>
      <c r="AC31" s="38">
        <v>0.56967216732514714</v>
      </c>
      <c r="AD31" s="38">
        <v>0.67997483760809518</v>
      </c>
      <c r="AE31" s="38">
        <v>0.58709965006034959</v>
      </c>
      <c r="AF31" s="14">
        <f>AE31/$AE$38</f>
        <v>8.5849438565048804E-5</v>
      </c>
      <c r="AG31" s="14">
        <f t="shared" si="20"/>
        <v>-0.16940325651293228</v>
      </c>
      <c r="AH31" s="6"/>
      <c r="AI31" s="16">
        <f>(AE31-AD31)/AD31</f>
        <v>-0.13658621232874854</v>
      </c>
      <c r="AJ31" s="17">
        <f>AE31-AD31</f>
        <v>-9.2875187547745597E-2</v>
      </c>
    </row>
    <row r="32" spans="1:42" x14ac:dyDescent="0.25">
      <c r="A32" s="39" t="s">
        <v>36</v>
      </c>
      <c r="B32" s="36">
        <f t="shared" ref="B32:AA32" si="21">SUM(B33:B36)</f>
        <v>76.241016693077626</v>
      </c>
      <c r="C32" s="36">
        <f t="shared" si="21"/>
        <v>76.010668826771052</v>
      </c>
      <c r="D32" s="36">
        <f t="shared" si="21"/>
        <v>77.305443961614571</v>
      </c>
      <c r="E32" s="36">
        <f t="shared" si="21"/>
        <v>77.068014748616747</v>
      </c>
      <c r="F32" s="36">
        <f t="shared" si="21"/>
        <v>75.308050266975414</v>
      </c>
      <c r="G32" s="36">
        <f t="shared" si="21"/>
        <v>74.282086935767467</v>
      </c>
      <c r="H32" s="36">
        <f t="shared" si="21"/>
        <v>74.784274603923905</v>
      </c>
      <c r="I32" s="36">
        <f t="shared" si="21"/>
        <v>76.089860110084601</v>
      </c>
      <c r="J32" s="36">
        <f t="shared" si="21"/>
        <v>78.794513118319813</v>
      </c>
      <c r="K32" s="36">
        <f t="shared" si="21"/>
        <v>81.860690516197053</v>
      </c>
      <c r="L32" s="36">
        <f t="shared" si="21"/>
        <v>83.681370258819371</v>
      </c>
      <c r="M32" s="36">
        <f t="shared" si="21"/>
        <v>88.136160632272421</v>
      </c>
      <c r="N32" s="36">
        <f t="shared" si="21"/>
        <v>91.147140042480828</v>
      </c>
      <c r="O32" s="36">
        <f t="shared" si="21"/>
        <v>94.162478235597106</v>
      </c>
      <c r="P32" s="36">
        <f t="shared" si="21"/>
        <v>93.788672931997311</v>
      </c>
      <c r="Q32" s="36">
        <f t="shared" si="21"/>
        <v>96.783179712169272</v>
      </c>
      <c r="R32" s="36">
        <f t="shared" si="21"/>
        <v>98.087806601090449</v>
      </c>
      <c r="S32" s="36">
        <f t="shared" si="21"/>
        <v>98.207283658644613</v>
      </c>
      <c r="T32" s="36">
        <f t="shared" si="21"/>
        <v>101.17268365703589</v>
      </c>
      <c r="U32" s="36">
        <f t="shared" si="21"/>
        <v>103.27554086736131</v>
      </c>
      <c r="V32" s="36">
        <f t="shared" si="21"/>
        <v>103.6104336234426</v>
      </c>
      <c r="W32" s="36">
        <f t="shared" si="21"/>
        <v>102.98738504731411</v>
      </c>
      <c r="X32" s="36">
        <f t="shared" si="21"/>
        <v>102.9631135049725</v>
      </c>
      <c r="Y32" s="36">
        <f t="shared" si="21"/>
        <v>103.21185904451659</v>
      </c>
      <c r="Z32" s="36">
        <f t="shared" si="21"/>
        <v>102.07513828110982</v>
      </c>
      <c r="AA32" s="36">
        <f t="shared" si="21"/>
        <v>103.17576898193558</v>
      </c>
      <c r="AB32" s="36">
        <f>SUM(AB33:AB36)</f>
        <v>105.24670027065929</v>
      </c>
      <c r="AC32" s="36">
        <f>SUM(AC33:AC36)</f>
        <v>108.12837179618575</v>
      </c>
      <c r="AD32" s="36">
        <f t="shared" ref="AD32:AE32" si="22">SUM(AD33:AD36)</f>
        <v>109.13111714450653</v>
      </c>
      <c r="AE32" s="36">
        <f t="shared" si="22"/>
        <v>111.53909755691279</v>
      </c>
      <c r="AF32" s="9">
        <f>AE32/$AE$38</f>
        <v>1.6309955051631984E-2</v>
      </c>
      <c r="AG32" s="9">
        <f>(AE32-B32)/B32</f>
        <v>0.46298019615785224</v>
      </c>
      <c r="AH32" s="6"/>
      <c r="AI32" s="10">
        <f>(AE32-AD32)/AD32</f>
        <v>2.2065021191139469E-2</v>
      </c>
      <c r="AJ32" s="11">
        <f>AE32-AD32</f>
        <v>2.4079804124062605</v>
      </c>
    </row>
    <row r="33" spans="1:36" outlineLevel="1" x14ac:dyDescent="0.25">
      <c r="A33" s="37" t="s">
        <v>37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14"/>
      <c r="AG33" s="14"/>
      <c r="AH33" s="6"/>
      <c r="AI33" s="16"/>
      <c r="AJ33" s="17"/>
    </row>
    <row r="34" spans="1:36" outlineLevel="1" x14ac:dyDescent="0.25">
      <c r="A34" s="37" t="s">
        <v>38</v>
      </c>
      <c r="B34" s="38">
        <v>0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1.5901041600000001</v>
      </c>
      <c r="N34" s="38">
        <v>2.4326097599999996</v>
      </c>
      <c r="O34" s="38">
        <v>3.3834681600000001</v>
      </c>
      <c r="P34" s="38">
        <v>3.5458185599999998</v>
      </c>
      <c r="Q34" s="38">
        <v>5.7409103999999997</v>
      </c>
      <c r="R34" s="38">
        <v>5.7133036800000001</v>
      </c>
      <c r="S34" s="38">
        <v>5.2056547200000001</v>
      </c>
      <c r="T34" s="38">
        <v>6.8553350399999999</v>
      </c>
      <c r="U34" s="38">
        <v>8.7868756799999996</v>
      </c>
      <c r="V34" s="38">
        <v>8.7529036800000011</v>
      </c>
      <c r="W34" s="38">
        <v>9.5535700800000001</v>
      </c>
      <c r="X34" s="38">
        <v>9.3460905599999986</v>
      </c>
      <c r="Y34" s="38">
        <v>9.4781164800000006</v>
      </c>
      <c r="Z34" s="38">
        <v>8.0469297599999994</v>
      </c>
      <c r="AA34" s="38">
        <v>8.6158713599999999</v>
      </c>
      <c r="AB34" s="38">
        <v>8.2938168000000001</v>
      </c>
      <c r="AC34" s="38">
        <v>10.689808320000001</v>
      </c>
      <c r="AD34" s="38">
        <v>11.266188</v>
      </c>
      <c r="AE34" s="38">
        <v>11.266188</v>
      </c>
      <c r="AF34" s="14">
        <f>AE34/$AE$38</f>
        <v>1.6474135429460216E-3</v>
      </c>
      <c r="AG34" s="14"/>
      <c r="AH34" s="6"/>
      <c r="AI34" s="16">
        <f>(AE34-AD34)/AD34</f>
        <v>0</v>
      </c>
      <c r="AJ34" s="17">
        <f>AE34-AD34</f>
        <v>0</v>
      </c>
    </row>
    <row r="35" spans="1:36" outlineLevel="1" x14ac:dyDescent="0.25">
      <c r="A35" s="37" t="s">
        <v>39</v>
      </c>
      <c r="B35" s="38">
        <v>1.0980310415919068</v>
      </c>
      <c r="C35" s="38">
        <v>1.1040389868138867</v>
      </c>
      <c r="D35" s="38">
        <v>1.1186271157574401</v>
      </c>
      <c r="E35" s="38">
        <v>1.1330838948881539</v>
      </c>
      <c r="F35" s="38">
        <v>1.1450453336896835</v>
      </c>
      <c r="G35" s="38">
        <v>1.1547908747960141</v>
      </c>
      <c r="H35" s="38">
        <v>1.1533945754096111</v>
      </c>
      <c r="I35" s="38">
        <v>0.99434867895603563</v>
      </c>
      <c r="J35" s="38">
        <v>0.81510731511980428</v>
      </c>
      <c r="K35" s="38">
        <v>0.9601066264827568</v>
      </c>
      <c r="L35" s="38">
        <v>1.0326069596765015</v>
      </c>
      <c r="M35" s="38">
        <v>1.1921838946724006</v>
      </c>
      <c r="N35" s="38">
        <v>1.807639644880821</v>
      </c>
      <c r="O35" s="38">
        <v>2.4810589756828096</v>
      </c>
      <c r="P35" s="38">
        <v>2.0172897070829823</v>
      </c>
      <c r="Q35" s="38">
        <v>1.6615675580264309</v>
      </c>
      <c r="R35" s="38">
        <v>1.646924632490431</v>
      </c>
      <c r="S35" s="38">
        <v>0.85659264104460009</v>
      </c>
      <c r="T35" s="38">
        <v>0.71396067507874406</v>
      </c>
      <c r="U35" s="38">
        <v>0.72961820764701524</v>
      </c>
      <c r="V35" s="38">
        <v>0.65589161829973919</v>
      </c>
      <c r="W35" s="38">
        <v>0.53678701925693306</v>
      </c>
      <c r="X35" s="38">
        <v>0.50678404291533963</v>
      </c>
      <c r="Y35" s="38">
        <v>0.46714896285941526</v>
      </c>
      <c r="Z35" s="38">
        <v>0.42656913459549084</v>
      </c>
      <c r="AA35" s="38">
        <v>0.43436846273555785</v>
      </c>
      <c r="AB35" s="38">
        <v>0.25938066406784305</v>
      </c>
      <c r="AC35" s="38">
        <v>0.28397675221543889</v>
      </c>
      <c r="AD35" s="38">
        <v>0.24925850315735876</v>
      </c>
      <c r="AE35" s="38">
        <v>0.33788954634135876</v>
      </c>
      <c r="AF35" s="14">
        <f>AE35/$AE$38</f>
        <v>4.9408354863476608E-5</v>
      </c>
      <c r="AG35" s="14">
        <f t="shared" ref="AG35:AG36" si="23">(AE35-B35)/B35</f>
        <v>-0.69227687238104652</v>
      </c>
      <c r="AH35" s="6"/>
      <c r="AI35" s="16">
        <f>(AE35-AD35)/AD35</f>
        <v>0.35557881501056177</v>
      </c>
      <c r="AJ35" s="17">
        <f>AE35-AD35</f>
        <v>8.8631043184000002E-2</v>
      </c>
    </row>
    <row r="36" spans="1:36" outlineLevel="1" x14ac:dyDescent="0.25">
      <c r="A36" s="37" t="s">
        <v>40</v>
      </c>
      <c r="B36" s="38">
        <v>75.142985651485716</v>
      </c>
      <c r="C36" s="38">
        <v>74.906629839957162</v>
      </c>
      <c r="D36" s="38">
        <v>76.186816845857138</v>
      </c>
      <c r="E36" s="38">
        <v>75.934930853728588</v>
      </c>
      <c r="F36" s="38">
        <v>74.163004933285734</v>
      </c>
      <c r="G36" s="38">
        <v>73.127296060971446</v>
      </c>
      <c r="H36" s="38">
        <v>73.630880028514298</v>
      </c>
      <c r="I36" s="38">
        <v>75.095511431128571</v>
      </c>
      <c r="J36" s="38">
        <v>77.979405803200009</v>
      </c>
      <c r="K36" s="38">
        <v>80.900583889714298</v>
      </c>
      <c r="L36" s="38">
        <v>82.648763299142871</v>
      </c>
      <c r="M36" s="38">
        <v>85.353872577600015</v>
      </c>
      <c r="N36" s="38">
        <v>86.9068906376</v>
      </c>
      <c r="O36" s="38">
        <v>88.2979510999143</v>
      </c>
      <c r="P36" s="38">
        <v>88.22556466491433</v>
      </c>
      <c r="Q36" s="38">
        <v>89.380701754142848</v>
      </c>
      <c r="R36" s="38">
        <v>90.727578288600014</v>
      </c>
      <c r="S36" s="38">
        <v>92.145036297600015</v>
      </c>
      <c r="T36" s="38">
        <v>93.603387941957152</v>
      </c>
      <c r="U36" s="38">
        <v>93.759046979714299</v>
      </c>
      <c r="V36" s="38">
        <v>94.201638325142866</v>
      </c>
      <c r="W36" s="38">
        <v>92.897027948057172</v>
      </c>
      <c r="X36" s="38">
        <v>93.110238902057162</v>
      </c>
      <c r="Y36" s="38">
        <v>93.266593601657164</v>
      </c>
      <c r="Z36" s="38">
        <v>93.601639386514321</v>
      </c>
      <c r="AA36" s="38">
        <v>94.125529159200013</v>
      </c>
      <c r="AB36" s="38">
        <v>96.693502806591454</v>
      </c>
      <c r="AC36" s="38">
        <v>97.154586723970311</v>
      </c>
      <c r="AD36" s="38">
        <v>97.615670641349169</v>
      </c>
      <c r="AE36" s="38">
        <v>99.935020010571435</v>
      </c>
      <c r="AF36" s="14">
        <f>AE36/$AE$38</f>
        <v>1.4613133153822488E-2</v>
      </c>
      <c r="AG36" s="14">
        <f t="shared" si="23"/>
        <v>0.32993145193979306</v>
      </c>
      <c r="AH36" s="6"/>
      <c r="AI36" s="16">
        <f>(AE36-AD36)/AD36</f>
        <v>2.3760010600591103E-2</v>
      </c>
      <c r="AJ36" s="17">
        <f>AE36-AD36</f>
        <v>2.319349369222266</v>
      </c>
    </row>
    <row r="37" spans="1:36" x14ac:dyDescent="0.25"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22"/>
      <c r="U37" s="41"/>
      <c r="V37" s="41"/>
      <c r="W37" s="41"/>
      <c r="X37" s="41"/>
      <c r="Y37" s="41"/>
      <c r="Z37" s="22"/>
      <c r="AA37" s="22"/>
      <c r="AB37" s="22"/>
      <c r="AC37" s="22"/>
      <c r="AD37" s="22"/>
      <c r="AE37" s="22"/>
      <c r="AF37" s="23"/>
      <c r="AG37" s="6"/>
      <c r="AH37" s="6"/>
      <c r="AI37" s="24"/>
      <c r="AJ37" s="18"/>
    </row>
    <row r="38" spans="1:36" x14ac:dyDescent="0.25">
      <c r="A38" s="42" t="s">
        <v>41</v>
      </c>
      <c r="B38" s="43">
        <f t="shared" ref="B38:AA38" si="24">SUM(B2,B7,B8,B9,B10,B11,B17,B23,B24,B32)</f>
        <v>7658.3735092924226</v>
      </c>
      <c r="C38" s="43">
        <f t="shared" si="24"/>
        <v>7425.710444878021</v>
      </c>
      <c r="D38" s="43">
        <f t="shared" si="24"/>
        <v>7360.5969685602895</v>
      </c>
      <c r="E38" s="43">
        <f t="shared" si="24"/>
        <v>7498.5262141496196</v>
      </c>
      <c r="F38" s="43">
        <f t="shared" si="24"/>
        <v>7773.6876225490523</v>
      </c>
      <c r="G38" s="43">
        <f t="shared" si="24"/>
        <v>8088.1424715987287</v>
      </c>
      <c r="H38" s="43">
        <f t="shared" si="24"/>
        <v>8216.8350504480459</v>
      </c>
      <c r="I38" s="43">
        <f t="shared" si="24"/>
        <v>8124.1611946933908</v>
      </c>
      <c r="J38" s="43">
        <f t="shared" si="24"/>
        <v>8559.3831108699942</v>
      </c>
      <c r="K38" s="43">
        <f t="shared" si="24"/>
        <v>8329.6053333464079</v>
      </c>
      <c r="L38" s="43">
        <f t="shared" si="24"/>
        <v>8031.6092511937159</v>
      </c>
      <c r="M38" s="43">
        <f t="shared" si="24"/>
        <v>7555.5975766388392</v>
      </c>
      <c r="N38" s="43">
        <f t="shared" si="24"/>
        <v>7227.0005696354483</v>
      </c>
      <c r="O38" s="43">
        <f t="shared" si="24"/>
        <v>7128.9378010913197</v>
      </c>
      <c r="P38" s="43">
        <f t="shared" si="24"/>
        <v>6996.4208526103157</v>
      </c>
      <c r="Q38" s="43">
        <f t="shared" si="24"/>
        <v>6869.8181094148149</v>
      </c>
      <c r="R38" s="43">
        <f t="shared" si="24"/>
        <v>6660.4319117104569</v>
      </c>
      <c r="S38" s="43">
        <f t="shared" si="24"/>
        <v>6411.5197264815915</v>
      </c>
      <c r="T38" s="43">
        <f t="shared" si="24"/>
        <v>6365.8728186393946</v>
      </c>
      <c r="U38" s="43">
        <f t="shared" si="24"/>
        <v>6177.7373793317256</v>
      </c>
      <c r="V38" s="43">
        <f t="shared" si="24"/>
        <v>6422.3495991449863</v>
      </c>
      <c r="W38" s="43">
        <f t="shared" si="24"/>
        <v>5994.4975260181964</v>
      </c>
      <c r="X38" s="43">
        <f t="shared" si="24"/>
        <v>6232.8958436135708</v>
      </c>
      <c r="Y38" s="43">
        <f t="shared" si="24"/>
        <v>6647.0999430260017</v>
      </c>
      <c r="Z38" s="43">
        <f t="shared" si="24"/>
        <v>6375.9075670444399</v>
      </c>
      <c r="AA38" s="43">
        <f t="shared" si="24"/>
        <v>6438.6124999067124</v>
      </c>
      <c r="AB38" s="43">
        <f>SUM(AB2,AB7,AB8,AB9,AB10,AB11,AB17,AB23,AB24,AB32)</f>
        <v>6538.2862267555111</v>
      </c>
      <c r="AC38" s="43">
        <f>SUM(AC2,AC7,AC8,AC9,AC10,AC11,AC17,AC23,AC24,AC32)</f>
        <v>6872.1344960452825</v>
      </c>
      <c r="AD38" s="43">
        <f t="shared" ref="AD38:AE38" si="25">SUM(AD2,AD7,AD8,AD9,AD10,AD11,AD17,AD23,AD24,AD32)</f>
        <v>7216.2730222160817</v>
      </c>
      <c r="AE38" s="43">
        <f t="shared" si="25"/>
        <v>6838.7127495947398</v>
      </c>
      <c r="AF38" s="9">
        <f>AE38/$AE$38</f>
        <v>1</v>
      </c>
      <c r="AG38" s="9">
        <f>(AE38-B38)/B38</f>
        <v>-0.10702804697409091</v>
      </c>
      <c r="AH38" s="6"/>
      <c r="AI38" s="10">
        <f>(AE38-AD38)/AD38</f>
        <v>-5.2320674600168475E-2</v>
      </c>
      <c r="AJ38" s="11">
        <f>AE38-AD38</f>
        <v>-377.56027262134194</v>
      </c>
    </row>
    <row r="40" spans="1:36" x14ac:dyDescent="0.25">
      <c r="Y40" s="49"/>
      <c r="Z40" s="50"/>
      <c r="AA40" s="50"/>
      <c r="AB40" s="50"/>
      <c r="AC40" s="50"/>
      <c r="AD40" s="50"/>
      <c r="AE40" s="50"/>
      <c r="AF40" s="49"/>
      <c r="AG40" s="49"/>
      <c r="AH40" s="49"/>
    </row>
    <row r="41" spans="1:36" x14ac:dyDescent="0.25">
      <c r="Y41" s="49"/>
      <c r="Z41" s="50"/>
      <c r="AA41" s="50"/>
      <c r="AB41" s="50"/>
      <c r="AC41" s="50"/>
      <c r="AD41" s="50"/>
      <c r="AE41" s="50"/>
      <c r="AF41" s="51"/>
      <c r="AG41" s="49"/>
      <c r="AH41" s="51"/>
    </row>
    <row r="42" spans="1:36" x14ac:dyDescent="0.25">
      <c r="Y42" s="49"/>
      <c r="Z42" s="50"/>
      <c r="AA42" s="50"/>
      <c r="AB42" s="50"/>
      <c r="AC42" s="50"/>
      <c r="AD42" s="50"/>
      <c r="AE42" s="50"/>
      <c r="AF42" s="51"/>
      <c r="AG42" s="49"/>
      <c r="AH42" s="49"/>
    </row>
    <row r="43" spans="1:36" x14ac:dyDescent="0.25">
      <c r="Y43" s="49"/>
      <c r="Z43" s="50"/>
      <c r="AA43" s="50"/>
      <c r="AB43" s="50"/>
      <c r="AC43" s="50"/>
      <c r="AD43" s="50"/>
      <c r="AE43" s="50"/>
      <c r="AF43" s="51"/>
      <c r="AG43" s="49"/>
      <c r="AH43" s="49"/>
      <c r="AJ43" s="40"/>
    </row>
    <row r="44" spans="1:36" x14ac:dyDescent="0.25">
      <c r="Y44" s="49"/>
      <c r="Z44" s="50"/>
      <c r="AA44" s="50"/>
      <c r="AB44" s="50"/>
      <c r="AC44" s="50"/>
      <c r="AD44" s="50"/>
      <c r="AE44" s="50"/>
      <c r="AF44" s="51"/>
      <c r="AG44" s="49"/>
      <c r="AH44" s="49"/>
      <c r="AJ44" s="40"/>
    </row>
    <row r="45" spans="1:36" x14ac:dyDescent="0.25">
      <c r="Y45" s="49"/>
      <c r="Z45" s="50"/>
      <c r="AA45" s="50"/>
      <c r="AB45" s="50"/>
      <c r="AC45" s="50"/>
      <c r="AD45" s="50"/>
      <c r="AE45" s="50"/>
      <c r="AF45" s="51"/>
      <c r="AG45" s="49"/>
      <c r="AH45" s="49"/>
      <c r="AJ45" s="40"/>
    </row>
    <row r="46" spans="1:36" x14ac:dyDescent="0.25">
      <c r="Y46" s="49"/>
      <c r="Z46" s="50"/>
      <c r="AA46" s="50"/>
      <c r="AB46" s="50"/>
      <c r="AC46" s="50"/>
      <c r="AD46" s="50"/>
      <c r="AE46" s="50"/>
      <c r="AF46" s="51"/>
      <c r="AG46" s="49"/>
      <c r="AH46" s="49"/>
      <c r="AJ46" s="40"/>
    </row>
    <row r="47" spans="1:36" x14ac:dyDescent="0.25">
      <c r="Y47" s="49"/>
      <c r="Z47" s="50"/>
      <c r="AA47" s="50"/>
      <c r="AB47" s="50"/>
      <c r="AC47" s="50"/>
      <c r="AD47" s="50"/>
      <c r="AE47" s="50"/>
      <c r="AF47" s="51"/>
      <c r="AG47" s="49"/>
      <c r="AH47" s="49"/>
      <c r="AJ47" s="40"/>
    </row>
    <row r="48" spans="1:36" x14ac:dyDescent="0.25">
      <c r="Y48" s="49"/>
      <c r="Z48" s="50"/>
      <c r="AA48" s="50"/>
      <c r="AB48" s="50"/>
      <c r="AC48" s="50"/>
      <c r="AD48" s="50"/>
      <c r="AE48" s="50"/>
      <c r="AF48" s="51"/>
      <c r="AG48" s="49"/>
      <c r="AH48" s="49"/>
      <c r="AJ48" s="40"/>
    </row>
    <row r="49" spans="25:36" x14ac:dyDescent="0.25">
      <c r="Y49" s="49"/>
      <c r="Z49" s="50"/>
      <c r="AA49" s="50"/>
      <c r="AB49" s="50"/>
      <c r="AC49" s="50"/>
      <c r="AD49" s="50"/>
      <c r="AE49" s="50"/>
      <c r="AF49" s="51"/>
      <c r="AG49" s="49"/>
      <c r="AH49" s="49"/>
      <c r="AI49" s="52"/>
      <c r="AJ49" s="40"/>
    </row>
    <row r="50" spans="25:36" x14ac:dyDescent="0.25">
      <c r="Y50" s="49"/>
      <c r="Z50" s="50"/>
      <c r="AA50" s="50"/>
      <c r="AB50" s="50"/>
      <c r="AC50" s="50"/>
      <c r="AD50" s="50"/>
      <c r="AE50" s="50"/>
      <c r="AF50" s="51"/>
      <c r="AG50" s="49"/>
      <c r="AH50" s="49"/>
      <c r="AJ50" s="40"/>
    </row>
    <row r="51" spans="25:36" x14ac:dyDescent="0.25">
      <c r="Y51" s="49"/>
      <c r="Z51" s="50"/>
      <c r="AA51" s="50"/>
      <c r="AB51" s="50"/>
      <c r="AC51" s="50"/>
      <c r="AD51" s="50"/>
      <c r="AE51" s="50"/>
      <c r="AF51" s="51"/>
      <c r="AG51" s="51"/>
      <c r="AH51" s="49"/>
      <c r="AJ51" s="40"/>
    </row>
    <row r="52" spans="25:36" x14ac:dyDescent="0.25">
      <c r="Y52" s="49"/>
      <c r="Z52" s="50"/>
      <c r="AA52" s="50"/>
      <c r="AB52" s="50"/>
      <c r="AC52" s="50"/>
      <c r="AD52" s="50"/>
      <c r="AE52" s="50"/>
      <c r="AF52" s="49"/>
      <c r="AG52" s="49"/>
      <c r="AH52" s="49"/>
      <c r="AJ52" s="40"/>
    </row>
    <row r="53" spans="25:36" x14ac:dyDescent="0.25">
      <c r="Y53" s="49"/>
      <c r="Z53" s="49"/>
      <c r="AA53" s="53"/>
      <c r="AB53" s="53"/>
      <c r="AC53" s="53"/>
      <c r="AD53" s="53"/>
      <c r="AE53" s="53"/>
      <c r="AF53" s="49"/>
      <c r="AG53" s="49"/>
      <c r="AH53" s="49"/>
      <c r="AJ53" s="40"/>
    </row>
    <row r="54" spans="25:36" x14ac:dyDescent="0.25">
      <c r="Y54" s="49"/>
      <c r="Z54" s="49"/>
      <c r="AA54" s="49"/>
      <c r="AB54" s="49"/>
      <c r="AC54" s="49"/>
      <c r="AD54" s="49"/>
      <c r="AE54" s="49"/>
      <c r="AF54" s="49"/>
      <c r="AG54" s="49"/>
      <c r="AH54" s="49"/>
      <c r="AJ54" s="40"/>
    </row>
    <row r="55" spans="25:36" x14ac:dyDescent="0.25"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J55" s="40"/>
    </row>
    <row r="56" spans="25:36" x14ac:dyDescent="0.25">
      <c r="Y56" s="49"/>
      <c r="Z56" s="49"/>
      <c r="AA56" s="49"/>
      <c r="AB56" s="49"/>
      <c r="AC56" s="49"/>
      <c r="AD56" s="49"/>
      <c r="AE56" s="49"/>
      <c r="AF56" s="49"/>
      <c r="AG56" s="49"/>
      <c r="AH56" s="49"/>
    </row>
    <row r="57" spans="25:36" x14ac:dyDescent="0.25">
      <c r="Y57" s="49"/>
      <c r="Z57" s="49"/>
      <c r="AA57" s="49"/>
      <c r="AB57" s="49"/>
      <c r="AC57" s="49"/>
      <c r="AD57" s="49"/>
      <c r="AE57" s="49"/>
      <c r="AF57" s="49"/>
      <c r="AG57" s="49"/>
      <c r="AH57" s="49"/>
    </row>
    <row r="58" spans="25:36" x14ac:dyDescent="0.25">
      <c r="Y58" s="49"/>
      <c r="Z58" s="49"/>
      <c r="AA58" s="49"/>
      <c r="AB58" s="49"/>
      <c r="AC58" s="49"/>
      <c r="AD58" s="49"/>
      <c r="AE58" s="49"/>
      <c r="AF58" s="49"/>
      <c r="AG58" s="49"/>
      <c r="AH58" s="49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0E1EA-825C-4827-B0A5-899A3534366A}">
  <sheetPr>
    <tabColor rgb="FFFF0000"/>
    <outlinePr summaryBelow="0"/>
  </sheetPr>
  <dimension ref="A1:AI109"/>
  <sheetViews>
    <sheetView topLeftCell="A169" zoomScale="70" zoomScaleNormal="70" workbookViewId="0">
      <selection activeCell="L16" sqref="L16"/>
    </sheetView>
  </sheetViews>
  <sheetFormatPr defaultRowHeight="15" outlineLevelRow="1" x14ac:dyDescent="0.25"/>
  <cols>
    <col min="1" max="1" width="45.140625" style="58" customWidth="1"/>
    <col min="2" max="29" width="9.85546875" style="58" bestFit="1" customWidth="1"/>
    <col min="30" max="31" width="9.85546875" style="58" customWidth="1"/>
    <col min="32" max="32" width="4.5703125" style="78" customWidth="1"/>
    <col min="33" max="16384" width="9.140625" style="58"/>
  </cols>
  <sheetData>
    <row r="1" spans="1:33" x14ac:dyDescent="0.25">
      <c r="A1" s="55" t="s">
        <v>42</v>
      </c>
      <c r="B1" s="56">
        <v>1990</v>
      </c>
      <c r="C1" s="56">
        <v>1991</v>
      </c>
      <c r="D1" s="56">
        <v>1992</v>
      </c>
      <c r="E1" s="56">
        <v>1993</v>
      </c>
      <c r="F1" s="56">
        <v>1994</v>
      </c>
      <c r="G1" s="56">
        <v>1995</v>
      </c>
      <c r="H1" s="56">
        <v>1996</v>
      </c>
      <c r="I1" s="56">
        <v>1997</v>
      </c>
      <c r="J1" s="56">
        <v>1998</v>
      </c>
      <c r="K1" s="56">
        <v>1999</v>
      </c>
      <c r="L1" s="56">
        <v>2000</v>
      </c>
      <c r="M1" s="56">
        <v>2001</v>
      </c>
      <c r="N1" s="56">
        <v>2002</v>
      </c>
      <c r="O1" s="56">
        <v>2003</v>
      </c>
      <c r="P1" s="56">
        <v>2004</v>
      </c>
      <c r="Q1" s="56">
        <v>2005</v>
      </c>
      <c r="R1" s="56">
        <v>2006</v>
      </c>
      <c r="S1" s="56">
        <v>2007</v>
      </c>
      <c r="T1" s="56">
        <v>2008</v>
      </c>
      <c r="U1" s="56">
        <v>2009</v>
      </c>
      <c r="V1" s="56">
        <v>2010</v>
      </c>
      <c r="W1" s="56">
        <v>2011</v>
      </c>
      <c r="X1" s="56">
        <v>2012</v>
      </c>
      <c r="Y1" s="56">
        <v>2013</v>
      </c>
      <c r="Z1" s="56">
        <v>2014</v>
      </c>
      <c r="AA1" s="56">
        <v>2015</v>
      </c>
      <c r="AB1" s="56">
        <v>2016</v>
      </c>
      <c r="AC1" s="56">
        <v>2017</v>
      </c>
      <c r="AD1" s="56">
        <v>2018</v>
      </c>
      <c r="AE1" s="56">
        <v>2019</v>
      </c>
      <c r="AF1" s="57"/>
      <c r="AG1" s="10"/>
    </row>
    <row r="2" spans="1:33" x14ac:dyDescent="0.25">
      <c r="A2" s="59" t="s">
        <v>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1">
        <f t="shared" ref="Q2:AE2" si="0">SUM(Q3:Q6)</f>
        <v>15719.021411847914</v>
      </c>
      <c r="R2" s="61">
        <f t="shared" si="0"/>
        <v>14959.151681255073</v>
      </c>
      <c r="S2" s="61">
        <f t="shared" si="0"/>
        <v>14458.892999221416</v>
      </c>
      <c r="T2" s="61">
        <f t="shared" si="0"/>
        <v>14555.154855455741</v>
      </c>
      <c r="U2" s="61">
        <f t="shared" si="0"/>
        <v>12972.031248500442</v>
      </c>
      <c r="V2" s="61">
        <f t="shared" si="0"/>
        <v>13227.937453998806</v>
      </c>
      <c r="W2" s="61">
        <f t="shared" si="0"/>
        <v>11824.35745980615</v>
      </c>
      <c r="X2" s="61">
        <f t="shared" si="0"/>
        <v>12593.824698066823</v>
      </c>
      <c r="Y2" s="61">
        <f t="shared" si="0"/>
        <v>11195.747258443713</v>
      </c>
      <c r="Z2" s="61">
        <f t="shared" si="0"/>
        <v>10966.037818564038</v>
      </c>
      <c r="AA2" s="61">
        <f t="shared" si="0"/>
        <v>11586.393546685473</v>
      </c>
      <c r="AB2" s="61">
        <f t="shared" si="0"/>
        <v>12322.958007653891</v>
      </c>
      <c r="AC2" s="61">
        <f t="shared" si="0"/>
        <v>11350.877042468868</v>
      </c>
      <c r="AD2" s="61">
        <f t="shared" si="0"/>
        <v>9830.5231817918175</v>
      </c>
      <c r="AE2" s="61">
        <f t="shared" si="0"/>
        <v>8620.6480189776485</v>
      </c>
      <c r="AF2" s="62"/>
      <c r="AG2" s="63">
        <f>(AE2-AD2)/AD2</f>
        <v>-0.12307332381404792</v>
      </c>
    </row>
    <row r="3" spans="1:33" outlineLevel="1" x14ac:dyDescent="0.25">
      <c r="A3" s="64" t="s">
        <v>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>
        <v>15136.448</v>
      </c>
      <c r="R3" s="65">
        <v>14410.774854998934</v>
      </c>
      <c r="S3" s="65">
        <v>13932.81325075683</v>
      </c>
      <c r="T3" s="65">
        <v>14005.000329140021</v>
      </c>
      <c r="U3" s="65">
        <v>12466.315540699123</v>
      </c>
      <c r="V3" s="65">
        <v>12745.138537904344</v>
      </c>
      <c r="W3" s="65">
        <v>11403.863656698652</v>
      </c>
      <c r="X3" s="65">
        <v>12135.638113628964</v>
      </c>
      <c r="Y3" s="65">
        <v>10740.893606894013</v>
      </c>
      <c r="Z3" s="65">
        <v>10553.672706216455</v>
      </c>
      <c r="AA3" s="65">
        <v>11113.503171901299</v>
      </c>
      <c r="AB3" s="65">
        <v>11844.08421181879</v>
      </c>
      <c r="AC3" s="65">
        <v>10867.571436317356</v>
      </c>
      <c r="AD3" s="65">
        <v>9352.6405068706972</v>
      </c>
      <c r="AE3" s="65">
        <v>8202.2344721570207</v>
      </c>
      <c r="AF3" s="66"/>
      <c r="AG3" s="27">
        <f>(AE3-AD3)/AD3</f>
        <v>-0.12300334155563424</v>
      </c>
    </row>
    <row r="4" spans="1:33" outlineLevel="1" x14ac:dyDescent="0.25">
      <c r="A4" s="64" t="s">
        <v>7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>
        <v>411.21800000000002</v>
      </c>
      <c r="R4" s="65">
        <v>376.53081763761026</v>
      </c>
      <c r="S4" s="65">
        <v>360.19567000000006</v>
      </c>
      <c r="T4" s="65">
        <v>366.88739000000004</v>
      </c>
      <c r="U4" s="65">
        <v>314.90624917837295</v>
      </c>
      <c r="V4" s="65">
        <v>310.11213604709906</v>
      </c>
      <c r="W4" s="65">
        <v>285.17234600815999</v>
      </c>
      <c r="X4" s="65">
        <v>313.29541118269918</v>
      </c>
      <c r="Y4" s="65">
        <v>294.25747651457567</v>
      </c>
      <c r="Z4" s="65">
        <v>279.18488377122759</v>
      </c>
      <c r="AA4" s="65">
        <v>358.37596659407865</v>
      </c>
      <c r="AB4" s="65">
        <v>313.25275922727405</v>
      </c>
      <c r="AC4" s="65">
        <v>310.8603112593662</v>
      </c>
      <c r="AD4" s="65">
        <v>321.84914255165774</v>
      </c>
      <c r="AE4" s="65">
        <v>274.79058009672246</v>
      </c>
      <c r="AF4" s="66"/>
      <c r="AG4" s="27">
        <f t="shared" ref="AG4:AG5" si="1">(AE4-AD4)/AD4</f>
        <v>-0.1462131049405615</v>
      </c>
    </row>
    <row r="5" spans="1:33" outlineLevel="1" x14ac:dyDescent="0.25">
      <c r="A5" s="64" t="s">
        <v>8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>
        <v>171.35541184791299</v>
      </c>
      <c r="R5" s="65">
        <v>171.84600861852721</v>
      </c>
      <c r="S5" s="65">
        <v>165.88407846458588</v>
      </c>
      <c r="T5" s="65">
        <v>183.26713631572071</v>
      </c>
      <c r="U5" s="65">
        <v>190.80945862294465</v>
      </c>
      <c r="V5" s="65">
        <v>172.68678004736256</v>
      </c>
      <c r="W5" s="65">
        <v>135.32145709933951</v>
      </c>
      <c r="X5" s="65">
        <v>144.89117325515971</v>
      </c>
      <c r="Y5" s="65">
        <v>160.5961750351226</v>
      </c>
      <c r="Z5" s="65">
        <v>133.18022857635461</v>
      </c>
      <c r="AA5" s="65">
        <v>114.51440819009565</v>
      </c>
      <c r="AB5" s="65">
        <v>165.62103660782637</v>
      </c>
      <c r="AC5" s="65">
        <v>172.44529489214707</v>
      </c>
      <c r="AD5" s="65">
        <v>156.03353236946205</v>
      </c>
      <c r="AE5" s="65">
        <v>143.62296672390616</v>
      </c>
      <c r="AF5" s="66"/>
      <c r="AG5" s="27">
        <f t="shared" si="1"/>
        <v>-7.9537811245403892E-2</v>
      </c>
    </row>
    <row r="6" spans="1:33" outlineLevel="1" x14ac:dyDescent="0.25">
      <c r="A6" s="64" t="s">
        <v>9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6"/>
      <c r="AG6" s="27"/>
    </row>
    <row r="7" spans="1:33" x14ac:dyDescent="0.25">
      <c r="A7" s="67" t="s">
        <v>10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>
        <v>12.278</v>
      </c>
      <c r="R7" s="68">
        <v>13.089</v>
      </c>
      <c r="S7" s="68">
        <v>10.417243245727319</v>
      </c>
      <c r="T7" s="68">
        <v>8.3070047782178875</v>
      </c>
      <c r="U7" s="68">
        <v>6.8478554607194972</v>
      </c>
      <c r="V7" s="68">
        <v>3.6471999415289922</v>
      </c>
      <c r="W7" s="68">
        <v>0</v>
      </c>
      <c r="X7" s="68">
        <v>0</v>
      </c>
      <c r="Y7" s="68">
        <v>0</v>
      </c>
      <c r="Z7" s="68">
        <v>0</v>
      </c>
      <c r="AA7" s="68">
        <v>0</v>
      </c>
      <c r="AB7" s="68">
        <v>0</v>
      </c>
      <c r="AC7" s="68">
        <v>0</v>
      </c>
      <c r="AD7" s="68">
        <v>0</v>
      </c>
      <c r="AE7" s="68">
        <v>0</v>
      </c>
      <c r="AF7" s="66"/>
      <c r="AG7" s="69"/>
    </row>
    <row r="8" spans="1:33" x14ac:dyDescent="0.25">
      <c r="A8" s="67" t="s">
        <v>11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70">
        <v>4042.0727961973371</v>
      </c>
      <c r="R8" s="70">
        <v>4123.9908570655425</v>
      </c>
      <c r="S8" s="70">
        <v>4122.0106194276887</v>
      </c>
      <c r="T8" s="70">
        <v>3482.4003175765129</v>
      </c>
      <c r="U8" s="70">
        <v>2716.5159229903684</v>
      </c>
      <c r="V8" s="70">
        <v>2786.5860440435677</v>
      </c>
      <c r="W8" s="70">
        <v>2728.9974418322449</v>
      </c>
      <c r="X8" s="70">
        <v>2826.1718034744608</v>
      </c>
      <c r="Y8" s="70">
        <v>3156.2521151593978</v>
      </c>
      <c r="Z8" s="70">
        <v>3307.2604523009718</v>
      </c>
      <c r="AA8" s="70">
        <v>3381.4931474319346</v>
      </c>
      <c r="AB8" s="70">
        <v>3404.9094587717486</v>
      </c>
      <c r="AC8" s="70">
        <v>3461.9832526558444</v>
      </c>
      <c r="AD8" s="70">
        <v>3524.7969468818064</v>
      </c>
      <c r="AE8" s="70">
        <v>3439.6484979036627</v>
      </c>
      <c r="AF8" s="66"/>
      <c r="AG8" s="69">
        <f>(AE8-AD8)/AD8</f>
        <v>-2.4156979894535448E-2</v>
      </c>
    </row>
    <row r="9" spans="1:33" x14ac:dyDescent="0.25">
      <c r="A9" s="67" t="s">
        <v>12</v>
      </c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>
        <v>64.926000000000002</v>
      </c>
      <c r="R9" s="68">
        <v>63.868406999999998</v>
      </c>
      <c r="S9" s="68">
        <v>70.956616544456324</v>
      </c>
      <c r="T9" s="68">
        <v>33.416250088031219</v>
      </c>
      <c r="U9" s="68">
        <v>31.79288140380924</v>
      </c>
      <c r="V9" s="68">
        <v>31.663645199679603</v>
      </c>
      <c r="W9" s="68">
        <v>28.211685933016891</v>
      </c>
      <c r="X9" s="68">
        <v>30.72817312111793</v>
      </c>
      <c r="Y9" s="68">
        <v>29.482885860202845</v>
      </c>
      <c r="Z9" s="68">
        <v>23.678147516007172</v>
      </c>
      <c r="AA9" s="68">
        <v>25.534301847008532</v>
      </c>
      <c r="AB9" s="68">
        <v>28.207938808699176</v>
      </c>
      <c r="AC9" s="68">
        <v>30.513690490088926</v>
      </c>
      <c r="AD9" s="68">
        <v>50.212238644494555</v>
      </c>
      <c r="AE9" s="68">
        <v>47.196311972447567</v>
      </c>
      <c r="AF9" s="66"/>
      <c r="AG9" s="69">
        <f t="shared" ref="AG9:AG11" si="2">(AE9-AD9)/AD9</f>
        <v>-6.0063577196784949E-2</v>
      </c>
    </row>
    <row r="10" spans="1:33" x14ac:dyDescent="0.25">
      <c r="A10" s="67" t="s">
        <v>13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6"/>
      <c r="AG10" s="69"/>
    </row>
    <row r="11" spans="1:33" x14ac:dyDescent="0.25">
      <c r="A11" s="67" t="s">
        <v>14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>
        <f>SUM(Q12:Q16)</f>
        <v>5.1159999999999997</v>
      </c>
      <c r="R11" s="68">
        <f t="shared" ref="R11:AE11" si="3">SUM(R12:R16)</f>
        <v>4.2716099999999999</v>
      </c>
      <c r="S11" s="68">
        <f t="shared" si="3"/>
        <v>3.101728291205335</v>
      </c>
      <c r="T11" s="68">
        <f t="shared" si="3"/>
        <v>2.9315081871496815</v>
      </c>
      <c r="U11" s="68">
        <f t="shared" si="3"/>
        <v>3.0324879905525566</v>
      </c>
      <c r="V11" s="68">
        <f t="shared" si="3"/>
        <v>4.9326153469153704</v>
      </c>
      <c r="W11" s="68">
        <f t="shared" si="3"/>
        <v>8.5287417366405105</v>
      </c>
      <c r="X11" s="68">
        <f t="shared" si="3"/>
        <v>9.7080553508898877</v>
      </c>
      <c r="Y11" s="68">
        <f t="shared" si="3"/>
        <v>23.355149846903487</v>
      </c>
      <c r="Z11" s="68">
        <f t="shared" si="3"/>
        <v>21.100217646433656</v>
      </c>
      <c r="AA11" s="68">
        <f t="shared" si="3"/>
        <v>24.620993914885332</v>
      </c>
      <c r="AB11" s="68">
        <f t="shared" si="3"/>
        <v>28.173689400289533</v>
      </c>
      <c r="AC11" s="68">
        <f t="shared" si="3"/>
        <v>30.131382697696509</v>
      </c>
      <c r="AD11" s="68">
        <f t="shared" si="3"/>
        <v>31.524178710542337</v>
      </c>
      <c r="AE11" s="68">
        <f t="shared" si="3"/>
        <v>20.769028627096898</v>
      </c>
      <c r="AF11" s="66"/>
      <c r="AG11" s="69">
        <f t="shared" si="2"/>
        <v>-0.34117146023692269</v>
      </c>
    </row>
    <row r="12" spans="1:33" outlineLevel="1" x14ac:dyDescent="0.25">
      <c r="A12" s="64" t="s">
        <v>15</v>
      </c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>
        <f>'NEW Summary 1990-2019 CO2'!Y12</f>
        <v>15.238729474748023</v>
      </c>
      <c r="Z12" s="65">
        <f>'NEW Summary 1990-2019 CO2'!Z12</f>
        <v>14.564613180007548</v>
      </c>
      <c r="AA12" s="65">
        <f>'NEW Summary 1990-2019 CO2'!AA12</f>
        <v>15.416883824620033</v>
      </c>
      <c r="AB12" s="65">
        <f>'NEW Summary 1990-2019 CO2'!AB12</f>
        <v>16.639384778754494</v>
      </c>
      <c r="AC12" s="65">
        <f>'NEW Summary 1990-2019 CO2'!AC12</f>
        <v>17.30249170662993</v>
      </c>
      <c r="AD12" s="65">
        <f>'NEW Summary 1990-2019 CO2'!AD12</f>
        <v>16.631129445805726</v>
      </c>
      <c r="AE12" s="65">
        <f>'NEW Summary 1990-2019 CO2'!AE12</f>
        <v>17.487270922755094</v>
      </c>
      <c r="AF12" s="66"/>
      <c r="AG12" s="27">
        <f>(AE12-AD12)/AD12</f>
        <v>5.1478252258164096E-2</v>
      </c>
    </row>
    <row r="13" spans="1:33" outlineLevel="1" x14ac:dyDescent="0.25">
      <c r="A13" s="64" t="s">
        <v>16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6"/>
      <c r="AG13" s="27"/>
    </row>
    <row r="14" spans="1:33" outlineLevel="1" x14ac:dyDescent="0.25">
      <c r="A14" s="64" t="s">
        <v>17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6"/>
      <c r="AG14" s="27"/>
    </row>
    <row r="15" spans="1:33" outlineLevel="1" x14ac:dyDescent="0.25">
      <c r="A15" s="64" t="s">
        <v>18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  <c r="AC15" s="65"/>
      <c r="AD15" s="65"/>
      <c r="AE15" s="65"/>
      <c r="AF15" s="66"/>
      <c r="AG15" s="27"/>
    </row>
    <row r="16" spans="1:33" outlineLevel="1" x14ac:dyDescent="0.25">
      <c r="A16" s="64" t="s">
        <v>19</v>
      </c>
      <c r="B16" s="65"/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>
        <v>5.1159999999999997</v>
      </c>
      <c r="R16" s="65">
        <v>4.2716099999999999</v>
      </c>
      <c r="S16" s="65">
        <v>3.101728291205335</v>
      </c>
      <c r="T16" s="65">
        <v>2.9315081871496815</v>
      </c>
      <c r="U16" s="65">
        <v>3.0324879905525566</v>
      </c>
      <c r="V16" s="65">
        <v>4.9326153469153704</v>
      </c>
      <c r="W16" s="65">
        <v>8.5287417366405105</v>
      </c>
      <c r="X16" s="65">
        <v>9.7080553508898877</v>
      </c>
      <c r="Y16" s="65">
        <v>8.1164203721554617</v>
      </c>
      <c r="Z16" s="65">
        <v>6.5356044664261059</v>
      </c>
      <c r="AA16" s="65">
        <v>9.2041100902652992</v>
      </c>
      <c r="AB16" s="65">
        <v>11.534304621535041</v>
      </c>
      <c r="AC16" s="65">
        <v>12.828890991066579</v>
      </c>
      <c r="AD16" s="65">
        <v>14.893049264736613</v>
      </c>
      <c r="AE16" s="65">
        <v>3.2817577043418038</v>
      </c>
      <c r="AF16" s="66"/>
      <c r="AG16" s="27">
        <f t="shared" ref="AG16" si="4">(AE16-AD16)/AD16</f>
        <v>-0.77964501117227436</v>
      </c>
    </row>
    <row r="17" spans="1:33" x14ac:dyDescent="0.25">
      <c r="A17" s="67" t="s">
        <v>20</v>
      </c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>
        <f t="shared" ref="Q17:AA17" si="5">SUM(Q18:Q22)</f>
        <v>2554.6837901100002</v>
      </c>
      <c r="R17" s="68">
        <f t="shared" si="5"/>
        <v>2538.7627910778574</v>
      </c>
      <c r="S17" s="68">
        <f t="shared" si="5"/>
        <v>2580.4341213620519</v>
      </c>
      <c r="T17" s="68">
        <f t="shared" si="5"/>
        <v>2302.2359797601521</v>
      </c>
      <c r="U17" s="68">
        <f t="shared" si="5"/>
        <v>1485.3521500814029</v>
      </c>
      <c r="V17" s="68">
        <f t="shared" si="5"/>
        <v>1299.0484147465625</v>
      </c>
      <c r="W17" s="68">
        <f t="shared" si="5"/>
        <v>1167.2705389694759</v>
      </c>
      <c r="X17" s="68">
        <f t="shared" si="5"/>
        <v>1391.9677990924167</v>
      </c>
      <c r="Y17" s="68">
        <f t="shared" si="5"/>
        <v>1301.6950015306572</v>
      </c>
      <c r="Z17" s="68">
        <f t="shared" si="5"/>
        <v>1650.4531530457709</v>
      </c>
      <c r="AA17" s="68">
        <f t="shared" si="5"/>
        <v>1830.3635214124333</v>
      </c>
      <c r="AB17" s="68">
        <f>SUM(AB18:AB22)</f>
        <v>1968.401352033223</v>
      </c>
      <c r="AC17" s="68">
        <f>SUM(AC18:AC22)</f>
        <v>2039.8562560230889</v>
      </c>
      <c r="AD17" s="68">
        <f t="shared" ref="AD17:AE17" si="6">SUM(AD18:AD22)</f>
        <v>2094.5489797619252</v>
      </c>
      <c r="AE17" s="68">
        <f t="shared" si="6"/>
        <v>2057.6690466445225</v>
      </c>
      <c r="AF17" s="66"/>
      <c r="AG17" s="69">
        <f>(AE17-AD17)/AD17</f>
        <v>-1.7607577322729717E-2</v>
      </c>
    </row>
    <row r="18" spans="1:33" outlineLevel="1" x14ac:dyDescent="0.25">
      <c r="A18" s="64" t="s">
        <v>21</v>
      </c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>
        <v>2554.6837901100002</v>
      </c>
      <c r="R18" s="65">
        <v>2538.7627910778574</v>
      </c>
      <c r="S18" s="65">
        <v>2580.4341213620519</v>
      </c>
      <c r="T18" s="65">
        <v>2302.2359797601521</v>
      </c>
      <c r="U18" s="65">
        <v>1485.3521500814029</v>
      </c>
      <c r="V18" s="65">
        <v>1299.0484147465625</v>
      </c>
      <c r="W18" s="65">
        <v>1167.2705389694759</v>
      </c>
      <c r="X18" s="65">
        <v>1391.9677990924167</v>
      </c>
      <c r="Y18" s="65">
        <v>1301.6950015306572</v>
      </c>
      <c r="Z18" s="65">
        <v>1650.4531530457709</v>
      </c>
      <c r="AA18" s="65">
        <v>1830.3635214124333</v>
      </c>
      <c r="AB18" s="65">
        <v>1968.401352033223</v>
      </c>
      <c r="AC18" s="65">
        <v>2039.8562560230889</v>
      </c>
      <c r="AD18" s="65">
        <v>2094.5489797619252</v>
      </c>
      <c r="AE18" s="65">
        <v>2057.6690466445225</v>
      </c>
      <c r="AF18" s="66"/>
      <c r="AG18" s="27">
        <f>(AE18-AD18)/AD18</f>
        <v>-1.7607577322729717E-2</v>
      </c>
    </row>
    <row r="19" spans="1:33" outlineLevel="1" x14ac:dyDescent="0.25">
      <c r="A19" s="64" t="s">
        <v>22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6"/>
      <c r="AG19" s="27"/>
    </row>
    <row r="20" spans="1:33" outlineLevel="1" x14ac:dyDescent="0.25">
      <c r="A20" s="64" t="s">
        <v>24</v>
      </c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66"/>
      <c r="AG20" s="27"/>
    </row>
    <row r="21" spans="1:33" outlineLevel="1" x14ac:dyDescent="0.25">
      <c r="A21" s="64" t="s">
        <v>25</v>
      </c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6"/>
      <c r="AG21" s="27"/>
    </row>
    <row r="22" spans="1:33" outlineLevel="1" x14ac:dyDescent="0.25">
      <c r="A22" s="64" t="s">
        <v>26</v>
      </c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6"/>
      <c r="AG22" s="27"/>
    </row>
    <row r="23" spans="1:33" x14ac:dyDescent="0.25">
      <c r="A23" s="67" t="s">
        <v>27</v>
      </c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6"/>
      <c r="AG23" s="69"/>
    </row>
    <row r="24" spans="1:33" x14ac:dyDescent="0.25">
      <c r="A24" s="67" t="s">
        <v>28</v>
      </c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6"/>
      <c r="AG24" s="69"/>
    </row>
    <row r="25" spans="1:33" outlineLevel="1" x14ac:dyDescent="0.25">
      <c r="A25" s="64" t="s">
        <v>29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6"/>
      <c r="AG25" s="27"/>
    </row>
    <row r="26" spans="1:33" outlineLevel="1" x14ac:dyDescent="0.25">
      <c r="A26" s="64" t="s">
        <v>30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6"/>
      <c r="AG26" s="27"/>
    </row>
    <row r="27" spans="1:33" outlineLevel="1" x14ac:dyDescent="0.25">
      <c r="A27" s="64" t="s">
        <v>31</v>
      </c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6"/>
      <c r="AG27" s="27"/>
    </row>
    <row r="28" spans="1:33" outlineLevel="1" x14ac:dyDescent="0.25">
      <c r="A28" s="64" t="s">
        <v>32</v>
      </c>
      <c r="B28" s="65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6"/>
      <c r="AG28" s="27"/>
    </row>
    <row r="29" spans="1:33" outlineLevel="1" x14ac:dyDescent="0.25">
      <c r="A29" s="64" t="s">
        <v>33</v>
      </c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6"/>
      <c r="AG29" s="27"/>
    </row>
    <row r="30" spans="1:33" outlineLevel="1" x14ac:dyDescent="0.25">
      <c r="A30" s="64" t="s">
        <v>34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6"/>
      <c r="AG30" s="27"/>
    </row>
    <row r="31" spans="1:33" outlineLevel="1" x14ac:dyDescent="0.25">
      <c r="A31" s="64" t="s">
        <v>35</v>
      </c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6"/>
      <c r="AG31" s="27"/>
    </row>
    <row r="32" spans="1:33" x14ac:dyDescent="0.25">
      <c r="A32" s="67" t="s">
        <v>36</v>
      </c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6"/>
      <c r="AG32" s="69"/>
    </row>
    <row r="33" spans="1:33" outlineLevel="1" x14ac:dyDescent="0.25">
      <c r="A33" s="64" t="s">
        <v>37</v>
      </c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6"/>
      <c r="AG33" s="27"/>
    </row>
    <row r="34" spans="1:33" outlineLevel="1" x14ac:dyDescent="0.25">
      <c r="A34" s="64" t="s">
        <v>38</v>
      </c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6"/>
      <c r="AG34" s="27"/>
    </row>
    <row r="35" spans="1:33" outlineLevel="1" x14ac:dyDescent="0.25">
      <c r="A35" s="64" t="s">
        <v>39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6"/>
      <c r="AG35" s="27"/>
    </row>
    <row r="36" spans="1:33" outlineLevel="1" x14ac:dyDescent="0.25">
      <c r="A36" s="64" t="s">
        <v>40</v>
      </c>
      <c r="B36" s="65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6"/>
      <c r="AG36" s="27"/>
    </row>
    <row r="37" spans="1:33" x14ac:dyDescent="0.25"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2"/>
      <c r="AG37" s="73"/>
    </row>
    <row r="38" spans="1:33" x14ac:dyDescent="0.25">
      <c r="A38" s="74" t="s">
        <v>43</v>
      </c>
      <c r="B38" s="75"/>
      <c r="C38" s="75"/>
      <c r="D38" s="75"/>
      <c r="E38" s="75"/>
      <c r="F38" s="75"/>
      <c r="G38" s="75"/>
      <c r="H38" s="75"/>
      <c r="I38" s="75"/>
      <c r="J38" s="75"/>
      <c r="K38" s="75"/>
      <c r="L38" s="75"/>
      <c r="M38" s="75"/>
      <c r="N38" s="75"/>
      <c r="O38" s="75"/>
      <c r="P38" s="75"/>
      <c r="Q38" s="75">
        <f t="shared" ref="Q38:AE38" si="7">SUM(Q32,Q24,Q23,Q17,Q11,Q10,Q9,Q8,Q7,Q2)</f>
        <v>22398.097998155252</v>
      </c>
      <c r="R38" s="75">
        <f t="shared" si="7"/>
        <v>21703.134346398474</v>
      </c>
      <c r="S38" s="75">
        <f t="shared" si="7"/>
        <v>21245.813328092547</v>
      </c>
      <c r="T38" s="75">
        <f t="shared" si="7"/>
        <v>20384.445915845805</v>
      </c>
      <c r="U38" s="75">
        <f t="shared" si="7"/>
        <v>17215.572546427295</v>
      </c>
      <c r="V38" s="75">
        <f t="shared" si="7"/>
        <v>17353.815373277059</v>
      </c>
      <c r="W38" s="75">
        <f t="shared" si="7"/>
        <v>15757.365868277528</v>
      </c>
      <c r="X38" s="75">
        <f t="shared" si="7"/>
        <v>16852.400529105707</v>
      </c>
      <c r="Y38" s="75">
        <f t="shared" si="7"/>
        <v>15706.532410840875</v>
      </c>
      <c r="Z38" s="75">
        <f t="shared" si="7"/>
        <v>15968.529789073222</v>
      </c>
      <c r="AA38" s="75">
        <f t="shared" si="7"/>
        <v>16848.405511291734</v>
      </c>
      <c r="AB38" s="75">
        <f t="shared" si="7"/>
        <v>17752.650446667853</v>
      </c>
      <c r="AC38" s="75">
        <f t="shared" si="7"/>
        <v>16913.361624335586</v>
      </c>
      <c r="AD38" s="75">
        <f t="shared" si="7"/>
        <v>15531.605525790586</v>
      </c>
      <c r="AE38" s="75">
        <f t="shared" si="7"/>
        <v>14185.930904125378</v>
      </c>
      <c r="AF38" s="76"/>
      <c r="AG38" s="10">
        <f>(AE38-AD38)/AD38</f>
        <v>-8.6641050690521637E-2</v>
      </c>
    </row>
    <row r="39" spans="1:33" x14ac:dyDescent="0.25"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</row>
    <row r="71" spans="1:33" x14ac:dyDescent="0.25">
      <c r="A71" s="55" t="s">
        <v>44</v>
      </c>
      <c r="B71" s="56">
        <v>1990</v>
      </c>
      <c r="C71" s="56">
        <v>1991</v>
      </c>
      <c r="D71" s="56">
        <v>1992</v>
      </c>
      <c r="E71" s="56">
        <v>1993</v>
      </c>
      <c r="F71" s="56">
        <v>1994</v>
      </c>
      <c r="G71" s="56">
        <v>1995</v>
      </c>
      <c r="H71" s="56">
        <v>1996</v>
      </c>
      <c r="I71" s="56">
        <v>1997</v>
      </c>
      <c r="J71" s="56">
        <v>1998</v>
      </c>
      <c r="K71" s="56">
        <v>1999</v>
      </c>
      <c r="L71" s="56">
        <v>2000</v>
      </c>
      <c r="M71" s="56">
        <v>2001</v>
      </c>
      <c r="N71" s="56">
        <v>2002</v>
      </c>
      <c r="O71" s="56">
        <v>2003</v>
      </c>
      <c r="P71" s="56">
        <v>2004</v>
      </c>
      <c r="Q71" s="56">
        <v>2005</v>
      </c>
      <c r="R71" s="56">
        <v>2006</v>
      </c>
      <c r="S71" s="56">
        <v>2007</v>
      </c>
      <c r="T71" s="56">
        <v>2008</v>
      </c>
      <c r="U71" s="56">
        <v>2009</v>
      </c>
      <c r="V71" s="56">
        <v>2010</v>
      </c>
      <c r="W71" s="56">
        <v>2011</v>
      </c>
      <c r="X71" s="56">
        <v>2012</v>
      </c>
      <c r="Y71" s="56">
        <v>2013</v>
      </c>
      <c r="Z71" s="56">
        <v>2014</v>
      </c>
      <c r="AA71" s="56">
        <v>2015</v>
      </c>
      <c r="AB71" s="56">
        <v>2016</v>
      </c>
      <c r="AC71" s="56">
        <v>2017</v>
      </c>
      <c r="AD71" s="56">
        <v>2018</v>
      </c>
      <c r="AE71" s="56">
        <v>2019</v>
      </c>
      <c r="AF71" s="57"/>
      <c r="AG71" s="10"/>
    </row>
    <row r="72" spans="1:33" x14ac:dyDescent="0.25">
      <c r="A72" s="59" t="s">
        <v>5</v>
      </c>
      <c r="B72" s="61">
        <f t="shared" ref="B72:AB72" si="8">SUM(B73:B76)</f>
        <v>11327.546541430427</v>
      </c>
      <c r="C72" s="61">
        <f t="shared" si="8"/>
        <v>11779.223053981637</v>
      </c>
      <c r="D72" s="61">
        <f t="shared" si="8"/>
        <v>12435.922563880025</v>
      </c>
      <c r="E72" s="61">
        <f t="shared" si="8"/>
        <v>12455.369426647665</v>
      </c>
      <c r="F72" s="61">
        <f t="shared" si="8"/>
        <v>12791.470267912608</v>
      </c>
      <c r="G72" s="61">
        <f t="shared" si="8"/>
        <v>13476.497530418037</v>
      </c>
      <c r="H72" s="61">
        <f t="shared" si="8"/>
        <v>14196.591525020247</v>
      </c>
      <c r="I72" s="61">
        <f t="shared" si="8"/>
        <v>14851.745603096546</v>
      </c>
      <c r="J72" s="61">
        <f t="shared" si="8"/>
        <v>15218.889970934877</v>
      </c>
      <c r="K72" s="61">
        <f t="shared" si="8"/>
        <v>15916.636050470148</v>
      </c>
      <c r="L72" s="61">
        <f t="shared" si="8"/>
        <v>16196.993342239075</v>
      </c>
      <c r="M72" s="61">
        <f t="shared" si="8"/>
        <v>17484.215895400495</v>
      </c>
      <c r="N72" s="61">
        <f t="shared" si="8"/>
        <v>16491.320201590406</v>
      </c>
      <c r="O72" s="61">
        <f t="shared" si="8"/>
        <v>16464.715504233973</v>
      </c>
      <c r="P72" s="61">
        <f t="shared" si="8"/>
        <v>15414.768387704342</v>
      </c>
      <c r="Q72" s="61">
        <f t="shared" si="8"/>
        <v>180.41978711803606</v>
      </c>
      <c r="R72" s="61">
        <f t="shared" si="8"/>
        <v>199.88483679490895</v>
      </c>
      <c r="S72" s="61">
        <f t="shared" si="8"/>
        <v>214.73164454733407</v>
      </c>
      <c r="T72" s="61">
        <f t="shared" si="8"/>
        <v>240.40363858199282</v>
      </c>
      <c r="U72" s="61">
        <f t="shared" si="8"/>
        <v>227.53645720322817</v>
      </c>
      <c r="V72" s="61">
        <f t="shared" si="8"/>
        <v>239.26375864222308</v>
      </c>
      <c r="W72" s="61">
        <f t="shared" si="8"/>
        <v>235.28400904710543</v>
      </c>
      <c r="X72" s="61">
        <f t="shared" si="8"/>
        <v>294.35813770411977</v>
      </c>
      <c r="Y72" s="61">
        <f t="shared" si="8"/>
        <v>314.53972353364873</v>
      </c>
      <c r="Z72" s="61">
        <f t="shared" si="8"/>
        <v>357.85228621768306</v>
      </c>
      <c r="AA72" s="61">
        <f t="shared" si="8"/>
        <v>361.71647252389766</v>
      </c>
      <c r="AB72" s="61">
        <f t="shared" si="8"/>
        <v>339.84405723748398</v>
      </c>
      <c r="AC72" s="61">
        <f t="shared" ref="AC72:AE72" si="9">SUM(AC73:AC76)</f>
        <v>547.78216356272742</v>
      </c>
      <c r="AD72" s="61">
        <f t="shared" si="9"/>
        <v>801.95248135548513</v>
      </c>
      <c r="AE72" s="61">
        <f t="shared" si="9"/>
        <v>824.54020832985111</v>
      </c>
      <c r="AF72" s="62"/>
      <c r="AG72" s="63">
        <f>(AE72-AD72)/AD72</f>
        <v>2.8165916933366796E-2</v>
      </c>
    </row>
    <row r="73" spans="1:33" outlineLevel="1" x14ac:dyDescent="0.25">
      <c r="A73" s="64" t="s">
        <v>6</v>
      </c>
      <c r="B73" s="79">
        <f>'NEW Summary 1990-2019 GHG'!B3-'NON-ETS &amp; ETS'!B3</f>
        <v>10953.919869683112</v>
      </c>
      <c r="C73" s="79">
        <f>'NEW Summary 1990-2019 GHG'!C3-'NON-ETS &amp; ETS'!C3</f>
        <v>11440.957619988107</v>
      </c>
      <c r="D73" s="79">
        <f>'NEW Summary 1990-2019 GHG'!D3-'NON-ETS &amp; ETS'!D3</f>
        <v>12108.543399367891</v>
      </c>
      <c r="E73" s="79">
        <f>'NEW Summary 1990-2019 GHG'!E3-'NON-ETS &amp; ETS'!E3</f>
        <v>12126.246549362788</v>
      </c>
      <c r="F73" s="79">
        <f>'NEW Summary 1990-2019 GHG'!F3-'NON-ETS &amp; ETS'!F3</f>
        <v>12448.543664406883</v>
      </c>
      <c r="G73" s="79">
        <f>'NEW Summary 1990-2019 GHG'!G3-'NON-ETS &amp; ETS'!G3</f>
        <v>13132.912896120479</v>
      </c>
      <c r="H73" s="79">
        <f>'NEW Summary 1990-2019 GHG'!H3-'NON-ETS &amp; ETS'!H3</f>
        <v>13851.997148121833</v>
      </c>
      <c r="I73" s="79">
        <f>'NEW Summary 1990-2019 GHG'!I3-'NON-ETS &amp; ETS'!I3</f>
        <v>14490.618968714625</v>
      </c>
      <c r="J73" s="79">
        <f>'NEW Summary 1990-2019 GHG'!J3-'NON-ETS &amp; ETS'!J3</f>
        <v>14813.762420797844</v>
      </c>
      <c r="K73" s="79">
        <f>'NEW Summary 1990-2019 GHG'!K3-'NON-ETS &amp; ETS'!K3</f>
        <v>15498.257583697967</v>
      </c>
      <c r="L73" s="79">
        <f>'NEW Summary 1990-2019 GHG'!L3-'NON-ETS &amp; ETS'!L3</f>
        <v>15754.35326580209</v>
      </c>
      <c r="M73" s="79">
        <f>'NEW Summary 1990-2019 GHG'!M3-'NON-ETS &amp; ETS'!M3</f>
        <v>16893.896631009309</v>
      </c>
      <c r="N73" s="79">
        <f>'NEW Summary 1990-2019 GHG'!N3-'NON-ETS &amp; ETS'!N3</f>
        <v>15934.480447026663</v>
      </c>
      <c r="O73" s="79">
        <f>'NEW Summary 1990-2019 GHG'!O3-'NON-ETS &amp; ETS'!O3</f>
        <v>15222.09160194351</v>
      </c>
      <c r="P73" s="79">
        <f>'NEW Summary 1990-2019 GHG'!P3-'NON-ETS &amp; ETS'!P3</f>
        <v>14836.215338976092</v>
      </c>
      <c r="Q73" s="79">
        <f>'NEW Summary 1990-2019 GHG'!Q3-'NON-ETS &amp; ETS'!Q3</f>
        <v>108.30301041347229</v>
      </c>
      <c r="R73" s="79">
        <f>'NEW Summary 1990-2019 GHG'!R3-'NON-ETS &amp; ETS'!R3</f>
        <v>116.26377173265428</v>
      </c>
      <c r="S73" s="79">
        <f>'NEW Summary 1990-2019 GHG'!S3-'NON-ETS &amp; ETS'!S3</f>
        <v>122.94553607856687</v>
      </c>
      <c r="T73" s="79">
        <f>'NEW Summary 1990-2019 GHG'!T3-'NON-ETS &amp; ETS'!T3</f>
        <v>150.13007469928198</v>
      </c>
      <c r="U73" s="79">
        <f>'NEW Summary 1990-2019 GHG'!U3-'NON-ETS &amp; ETS'!U3</f>
        <v>144.30974401990534</v>
      </c>
      <c r="V73" s="79">
        <f>'NEW Summary 1990-2019 GHG'!V3-'NON-ETS &amp; ETS'!V3</f>
        <v>149.96441979372867</v>
      </c>
      <c r="W73" s="79">
        <f>'NEW Summary 1990-2019 GHG'!W3-'NON-ETS &amp; ETS'!W3</f>
        <v>153.23273849404904</v>
      </c>
      <c r="X73" s="79">
        <f>'NEW Summary 1990-2019 GHG'!X3-'NON-ETS &amp; ETS'!X3</f>
        <v>214.55983164538884</v>
      </c>
      <c r="Y73" s="79">
        <f>'NEW Summary 1990-2019 GHG'!Y3-'NON-ETS &amp; ETS'!Y3</f>
        <v>236.64897813795687</v>
      </c>
      <c r="Z73" s="79">
        <f>'NEW Summary 1990-2019 GHG'!Z3-'NON-ETS &amp; ETS'!Z3</f>
        <v>284.05632255477212</v>
      </c>
      <c r="AA73" s="79">
        <f>'NEW Summary 1990-2019 GHG'!AA3-'NON-ETS &amp; ETS'!AA3</f>
        <v>287.47111449912154</v>
      </c>
      <c r="AB73" s="79">
        <f>'NEW Summary 1990-2019 GHG'!AB3-'NON-ETS &amp; ETS'!AB3</f>
        <v>305.39769437449831</v>
      </c>
      <c r="AC73" s="79">
        <f>'NEW Summary 1990-2019 GHG'!AC3-'NON-ETS &amp; ETS'!AC3</f>
        <v>511.52261581933453</v>
      </c>
      <c r="AD73" s="79">
        <f>'NEW Summary 1990-2019 GHG'!AD3-'NON-ETS &amp; ETS'!AD3</f>
        <v>757.90499591698972</v>
      </c>
      <c r="AE73" s="79">
        <f>'NEW Summary 1990-2019 GHG'!AE3-'NON-ETS &amp; ETS'!AE3</f>
        <v>782.70251239976642</v>
      </c>
      <c r="AF73" s="62"/>
      <c r="AG73" s="27">
        <f>(AE73-AD73)/AD73</f>
        <v>3.2718502472429502E-2</v>
      </c>
    </row>
    <row r="74" spans="1:33" outlineLevel="1" x14ac:dyDescent="0.25">
      <c r="A74" s="64" t="s">
        <v>7</v>
      </c>
      <c r="B74" s="79">
        <f>'NEW Summary 1990-2019 GHG'!B4-'NON-ETS &amp; ETS'!B4</f>
        <v>168.67007475966938</v>
      </c>
      <c r="C74" s="79">
        <f>'NEW Summary 1990-2019 GHG'!C4-'NON-ETS &amp; ETS'!C4</f>
        <v>166.7086346603628</v>
      </c>
      <c r="D74" s="79">
        <f>'NEW Summary 1990-2019 GHG'!D4-'NON-ETS &amp; ETS'!D4</f>
        <v>171.81510003498963</v>
      </c>
      <c r="E74" s="79">
        <f>'NEW Summary 1990-2019 GHG'!E4-'NON-ETS &amp; ETS'!E4</f>
        <v>172.65167482911988</v>
      </c>
      <c r="F74" s="79">
        <f>'NEW Summary 1990-2019 GHG'!F4-'NON-ETS &amp; ETS'!F4</f>
        <v>178.26827632214111</v>
      </c>
      <c r="G74" s="79">
        <f>'NEW Summary 1990-2019 GHG'!G4-'NON-ETS &amp; ETS'!G4</f>
        <v>181.27469310609743</v>
      </c>
      <c r="H74" s="79">
        <f>'NEW Summary 1990-2019 GHG'!H4-'NON-ETS &amp; ETS'!H4</f>
        <v>179.40716809897683</v>
      </c>
      <c r="I74" s="79">
        <f>'NEW Summary 1990-2019 GHG'!I4-'NON-ETS &amp; ETS'!I4</f>
        <v>218.74674770939885</v>
      </c>
      <c r="J74" s="79">
        <f>'NEW Summary 1990-2019 GHG'!J4-'NON-ETS &amp; ETS'!J4</f>
        <v>247.81659474314813</v>
      </c>
      <c r="K74" s="79">
        <f>'NEW Summary 1990-2019 GHG'!K4-'NON-ETS &amp; ETS'!K4</f>
        <v>223.85552667956068</v>
      </c>
      <c r="L74" s="79">
        <f>'NEW Summary 1990-2019 GHG'!L4-'NON-ETS &amp; ETS'!L4</f>
        <v>274.79746671454512</v>
      </c>
      <c r="M74" s="79">
        <f>'NEW Summary 1990-2019 GHG'!M4-'NON-ETS &amp; ETS'!M4</f>
        <v>321.48320368155123</v>
      </c>
      <c r="N74" s="79">
        <f>'NEW Summary 1990-2019 GHG'!N4-'NON-ETS &amp; ETS'!N4</f>
        <v>339.74552462903137</v>
      </c>
      <c r="O74" s="79">
        <f>'NEW Summary 1990-2019 GHG'!O4-'NON-ETS &amp; ETS'!O4</f>
        <v>337.5763219870114</v>
      </c>
      <c r="P74" s="79">
        <f>'NEW Summary 1990-2019 GHG'!P4-'NON-ETS &amp; ETS'!P4</f>
        <v>336.65395268567238</v>
      </c>
      <c r="Q74" s="79">
        <f>'NEW Summary 1990-2019 GHG'!Q4-'NON-ETS &amp; ETS'!Q4</f>
        <v>0.64739942682348328</v>
      </c>
      <c r="R74" s="79">
        <f>'NEW Summary 1990-2019 GHG'!R4-'NON-ETS &amp; ETS'!R4</f>
        <v>0.61266595860240614</v>
      </c>
      <c r="S74" s="79">
        <f>'NEW Summary 1990-2019 GHG'!S4-'NON-ETS &amp; ETS'!S4</f>
        <v>0.6015902421067949</v>
      </c>
      <c r="T74" s="79">
        <f>'NEW Summary 1990-2019 GHG'!T4-'NON-ETS &amp; ETS'!T4</f>
        <v>0.59238817534060217</v>
      </c>
      <c r="U74" s="79">
        <f>'NEW Summary 1990-2019 GHG'!U4-'NON-ETS &amp; ETS'!U4</f>
        <v>0.48450034875685333</v>
      </c>
      <c r="V74" s="79">
        <f>'NEW Summary 1990-2019 GHG'!V4-'NON-ETS &amp; ETS'!V4</f>
        <v>0.36241182081971601</v>
      </c>
      <c r="W74" s="79">
        <f>'NEW Summary 1990-2019 GHG'!W4-'NON-ETS &amp; ETS'!W4</f>
        <v>0.31822512517788937</v>
      </c>
      <c r="X74" s="79">
        <f>'NEW Summary 1990-2019 GHG'!X4-'NON-ETS &amp; ETS'!X4</f>
        <v>0.34751395076375502</v>
      </c>
      <c r="Y74" s="79">
        <f>'NEW Summary 1990-2019 GHG'!Y4-'NON-ETS &amp; ETS'!Y4</f>
        <v>0.3050645549549813</v>
      </c>
      <c r="Z74" s="79">
        <f>'NEW Summary 1990-2019 GHG'!Z4-'NON-ETS &amp; ETS'!Z4</f>
        <v>0.29174181641542418</v>
      </c>
      <c r="AA74" s="79">
        <f>'NEW Summary 1990-2019 GHG'!AA4-'NON-ETS &amp; ETS'!AA4</f>
        <v>0.35108243824146257</v>
      </c>
      <c r="AB74" s="79">
        <f>'NEW Summary 1990-2019 GHG'!AB4-'NON-ETS &amp; ETS'!AB4</f>
        <v>0.31876534010478963</v>
      </c>
      <c r="AC74" s="79">
        <f>'NEW Summary 1990-2019 GHG'!AC4-'NON-ETS &amp; ETS'!AC4</f>
        <v>0.33017066148573804</v>
      </c>
      <c r="AD74" s="79">
        <f>'NEW Summary 1990-2019 GHG'!AD4-'NON-ETS &amp; ETS'!AD4</f>
        <v>0.34400456796777235</v>
      </c>
      <c r="AE74" s="79">
        <f>'NEW Summary 1990-2019 GHG'!AE4-'NON-ETS &amp; ETS'!AE4</f>
        <v>0.3034262815197053</v>
      </c>
      <c r="AF74" s="62"/>
      <c r="AG74" s="27">
        <f t="shared" ref="AG74:AG76" si="10">(AE74-AD74)/AD74</f>
        <v>-0.11795856865443884</v>
      </c>
    </row>
    <row r="75" spans="1:33" outlineLevel="1" x14ac:dyDescent="0.25">
      <c r="A75" s="64" t="s">
        <v>8</v>
      </c>
      <c r="B75" s="79">
        <f>'NEW Summary 1990-2019 GHG'!B5-'NON-ETS &amp; ETS'!B5</f>
        <v>100.53678355437907</v>
      </c>
      <c r="C75" s="79">
        <f>'NEW Summary 1990-2019 GHG'!C5-'NON-ETS &amp; ETS'!C5</f>
        <v>76.54991489954142</v>
      </c>
      <c r="D75" s="79">
        <f>'NEW Summary 1990-2019 GHG'!D5-'NON-ETS &amp; ETS'!D5</f>
        <v>65.273087005793954</v>
      </c>
      <c r="E75" s="79">
        <f>'NEW Summary 1990-2019 GHG'!E5-'NON-ETS &amp; ETS'!E5</f>
        <v>62.605311784631738</v>
      </c>
      <c r="F75" s="79">
        <f>'NEW Summary 1990-2019 GHG'!F5-'NON-ETS &amp; ETS'!F5</f>
        <v>72.152664440590968</v>
      </c>
      <c r="G75" s="79">
        <f>'NEW Summary 1990-2019 GHG'!G5-'NON-ETS &amp; ETS'!G5</f>
        <v>69.441462401639171</v>
      </c>
      <c r="H75" s="79">
        <f>'NEW Summary 1990-2019 GHG'!H5-'NON-ETS &amp; ETS'!H5</f>
        <v>72.218389713792263</v>
      </c>
      <c r="I75" s="79">
        <f>'NEW Summary 1990-2019 GHG'!I5-'NON-ETS &amp; ETS'!I5</f>
        <v>51.648672818497268</v>
      </c>
      <c r="J75" s="79">
        <f>'NEW Summary 1990-2019 GHG'!J5-'NON-ETS &amp; ETS'!J5</f>
        <v>79.956189002831252</v>
      </c>
      <c r="K75" s="79">
        <f>'NEW Summary 1990-2019 GHG'!K5-'NON-ETS &amp; ETS'!K5</f>
        <v>77.939136899148238</v>
      </c>
      <c r="L75" s="79">
        <f>'NEW Summary 1990-2019 GHG'!L5-'NON-ETS &amp; ETS'!L5</f>
        <v>87.150476539279381</v>
      </c>
      <c r="M75" s="79">
        <f>'NEW Summary 1990-2019 GHG'!M5-'NON-ETS &amp; ETS'!M5</f>
        <v>118.84269779976697</v>
      </c>
      <c r="N75" s="79">
        <f>'NEW Summary 1990-2019 GHG'!N5-'NON-ETS &amp; ETS'!N5</f>
        <v>145.60131936255476</v>
      </c>
      <c r="O75" s="79">
        <f>'NEW Summary 1990-2019 GHG'!O5-'NON-ETS &amp; ETS'!O5</f>
        <v>166.03053044546459</v>
      </c>
      <c r="P75" s="79">
        <f>'NEW Summary 1990-2019 GHG'!P5-'NON-ETS &amp; ETS'!P5</f>
        <v>162.23941951242472</v>
      </c>
      <c r="Q75" s="79">
        <f>'NEW Summary 1990-2019 GHG'!Q5-'NON-ETS &amp; ETS'!Q5</f>
        <v>0.53825837507199026</v>
      </c>
      <c r="R75" s="79">
        <f>'NEW Summary 1990-2019 GHG'!R5-'NON-ETS &amp; ETS'!R5</f>
        <v>0.5956260278804848</v>
      </c>
      <c r="S75" s="79">
        <f>'NEW Summary 1990-2019 GHG'!S5-'NON-ETS &amp; ETS'!S5</f>
        <v>0.56254724825868152</v>
      </c>
      <c r="T75" s="79">
        <f>'NEW Summary 1990-2019 GHG'!T5-'NON-ETS &amp; ETS'!T5</f>
        <v>4.6055221049503245</v>
      </c>
      <c r="U75" s="79">
        <f>'NEW Summary 1990-2019 GHG'!U5-'NON-ETS &amp; ETS'!U5</f>
        <v>2.283459750588122</v>
      </c>
      <c r="V75" s="79">
        <f>'NEW Summary 1990-2019 GHG'!V5-'NON-ETS &amp; ETS'!V5</f>
        <v>1.9733636099061869</v>
      </c>
      <c r="W75" s="79">
        <f>'NEW Summary 1990-2019 GHG'!W5-'NON-ETS &amp; ETS'!W5</f>
        <v>2.1344773304557236</v>
      </c>
      <c r="X75" s="79">
        <f>'NEW Summary 1990-2019 GHG'!X5-'NON-ETS &amp; ETS'!X5</f>
        <v>1.3946788078230838</v>
      </c>
      <c r="Y75" s="79">
        <f>'NEW Summary 1990-2019 GHG'!Y5-'NON-ETS &amp; ETS'!Y5</f>
        <v>1.4103730937601142</v>
      </c>
      <c r="Z75" s="79">
        <f>'NEW Summary 1990-2019 GHG'!Z5-'NON-ETS &amp; ETS'!Z5</f>
        <v>1.6624447501576469</v>
      </c>
      <c r="AA75" s="79">
        <f>'NEW Summary 1990-2019 GHG'!AA5-'NON-ETS &amp; ETS'!AA5</f>
        <v>1.2403331500628809</v>
      </c>
      <c r="AB75" s="79">
        <f>'NEW Summary 1990-2019 GHG'!AB5-'NON-ETS &amp; ETS'!AB5</f>
        <v>-39.359611145280951</v>
      </c>
      <c r="AC75" s="79">
        <f>'NEW Summary 1990-2019 GHG'!AC5-'NON-ETS &amp; ETS'!AC5</f>
        <v>-43.036014541144596</v>
      </c>
      <c r="AD75" s="79">
        <f>'NEW Summary 1990-2019 GHG'!AD5-'NON-ETS &amp; ETS'!AD5</f>
        <v>-36.703335548924997</v>
      </c>
      <c r="AE75" s="79">
        <f>'NEW Summary 1990-2019 GHG'!AE5-'NON-ETS &amp; ETS'!AE5</f>
        <v>-35.690059382638253</v>
      </c>
      <c r="AF75" s="62"/>
      <c r="AG75" s="27">
        <f t="shared" si="10"/>
        <v>-2.7607195671250691E-2</v>
      </c>
    </row>
    <row r="76" spans="1:33" outlineLevel="1" x14ac:dyDescent="0.25">
      <c r="A76" s="64" t="s">
        <v>9</v>
      </c>
      <c r="B76" s="79">
        <f>'NEW Summary 1990-2019 GHG'!B6-'NON-ETS &amp; ETS'!B6</f>
        <v>104.41981343326695</v>
      </c>
      <c r="C76" s="79">
        <f>'NEW Summary 1990-2019 GHG'!C6-'NON-ETS &amp; ETS'!C6</f>
        <v>95.006884433624876</v>
      </c>
      <c r="D76" s="79">
        <f>'NEW Summary 1990-2019 GHG'!D6-'NON-ETS &amp; ETS'!D6</f>
        <v>90.290977471351027</v>
      </c>
      <c r="E76" s="79">
        <f>'NEW Summary 1990-2019 GHG'!E6-'NON-ETS &amp; ETS'!E6</f>
        <v>93.865890671125982</v>
      </c>
      <c r="F76" s="79">
        <f>'NEW Summary 1990-2019 GHG'!F6-'NON-ETS &amp; ETS'!F6</f>
        <v>92.505662742992058</v>
      </c>
      <c r="G76" s="79">
        <f>'NEW Summary 1990-2019 GHG'!G6-'NON-ETS &amp; ETS'!G6</f>
        <v>92.868478789822092</v>
      </c>
      <c r="H76" s="79">
        <f>'NEW Summary 1990-2019 GHG'!H6-'NON-ETS &amp; ETS'!H6</f>
        <v>92.968819085645578</v>
      </c>
      <c r="I76" s="79">
        <f>'NEW Summary 1990-2019 GHG'!I6-'NON-ETS &amp; ETS'!I6</f>
        <v>90.731213854022926</v>
      </c>
      <c r="J76" s="79">
        <f>'NEW Summary 1990-2019 GHG'!J6-'NON-ETS &amp; ETS'!J6</f>
        <v>77.354766391054227</v>
      </c>
      <c r="K76" s="79">
        <f>'NEW Summary 1990-2019 GHG'!K6-'NON-ETS &amp; ETS'!K6</f>
        <v>116.58380319347341</v>
      </c>
      <c r="L76" s="79">
        <f>'NEW Summary 1990-2019 GHG'!L6-'NON-ETS &amp; ETS'!L6</f>
        <v>80.692133183159257</v>
      </c>
      <c r="M76" s="79">
        <f>'NEW Summary 1990-2019 GHG'!M6-'NON-ETS &amp; ETS'!M6</f>
        <v>149.99336290986921</v>
      </c>
      <c r="N76" s="79">
        <f>'NEW Summary 1990-2019 GHG'!N6-'NON-ETS &amp; ETS'!N6</f>
        <v>71.49291057215811</v>
      </c>
      <c r="O76" s="79">
        <f>'NEW Summary 1990-2019 GHG'!O6-'NON-ETS &amp; ETS'!O6</f>
        <v>739.01704985798699</v>
      </c>
      <c r="P76" s="79">
        <f>'NEW Summary 1990-2019 GHG'!P6-'NON-ETS &amp; ETS'!P6</f>
        <v>79.659676530152083</v>
      </c>
      <c r="Q76" s="79">
        <f>'NEW Summary 1990-2019 GHG'!Q6-'NON-ETS &amp; ETS'!Q6</f>
        <v>70.931118902668288</v>
      </c>
      <c r="R76" s="79">
        <f>'NEW Summary 1990-2019 GHG'!R6-'NON-ETS &amp; ETS'!R6</f>
        <v>82.412773075771781</v>
      </c>
      <c r="S76" s="79">
        <f>'NEW Summary 1990-2019 GHG'!S6-'NON-ETS &amp; ETS'!S6</f>
        <v>90.62197097840172</v>
      </c>
      <c r="T76" s="79">
        <f>'NEW Summary 1990-2019 GHG'!T6-'NON-ETS &amp; ETS'!T6</f>
        <v>85.075653602419919</v>
      </c>
      <c r="U76" s="79">
        <f>'NEW Summary 1990-2019 GHG'!U6-'NON-ETS &amp; ETS'!U6</f>
        <v>80.458753083977854</v>
      </c>
      <c r="V76" s="79">
        <f>'NEW Summary 1990-2019 GHG'!V6-'NON-ETS &amp; ETS'!V6</f>
        <v>86.963563417768498</v>
      </c>
      <c r="W76" s="79">
        <f>'NEW Summary 1990-2019 GHG'!W6-'NON-ETS &amp; ETS'!W6</f>
        <v>79.598568097422771</v>
      </c>
      <c r="X76" s="79">
        <f>'NEW Summary 1990-2019 GHG'!X6-'NON-ETS &amp; ETS'!X6</f>
        <v>78.056113300144077</v>
      </c>
      <c r="Y76" s="79">
        <f>'NEW Summary 1990-2019 GHG'!Y6-'NON-ETS &amp; ETS'!Y6</f>
        <v>76.175307746976785</v>
      </c>
      <c r="Z76" s="79">
        <f>'NEW Summary 1990-2019 GHG'!Z6-'NON-ETS &amp; ETS'!Z6</f>
        <v>71.841777096337879</v>
      </c>
      <c r="AA76" s="79">
        <f>'NEW Summary 1990-2019 GHG'!AA6-'NON-ETS &amp; ETS'!AA6</f>
        <v>72.653942436471752</v>
      </c>
      <c r="AB76" s="79">
        <f>'NEW Summary 1990-2019 GHG'!AB6-'NON-ETS &amp; ETS'!AB6</f>
        <v>73.487208668161855</v>
      </c>
      <c r="AC76" s="79">
        <f>'NEW Summary 1990-2019 GHG'!AC6-'NON-ETS &amp; ETS'!AC6</f>
        <v>78.965391623051744</v>
      </c>
      <c r="AD76" s="79">
        <f>'NEW Summary 1990-2019 GHG'!AD6-'NON-ETS &amp; ETS'!AD6</f>
        <v>80.40681641945261</v>
      </c>
      <c r="AE76" s="79">
        <f>'NEW Summary 1990-2019 GHG'!AE6-'NON-ETS &amp; ETS'!AE6</f>
        <v>77.224329031203325</v>
      </c>
      <c r="AF76" s="62"/>
      <c r="AG76" s="27">
        <f t="shared" si="10"/>
        <v>-3.957982084065393E-2</v>
      </c>
    </row>
    <row r="77" spans="1:33" x14ac:dyDescent="0.25">
      <c r="A77" s="67" t="s">
        <v>10</v>
      </c>
      <c r="B77" s="61">
        <f>'NEW Summary 1990-2019 GHG'!B7-'NON-ETS &amp; ETS'!B7</f>
        <v>7521.2919552762651</v>
      </c>
      <c r="C77" s="61">
        <f>'NEW Summary 1990-2019 GHG'!C7-'NON-ETS &amp; ETS'!C7</f>
        <v>7620.7867391935361</v>
      </c>
      <c r="D77" s="61">
        <f>'NEW Summary 1990-2019 GHG'!D7-'NON-ETS &amp; ETS'!D7</f>
        <v>6826.0172325714802</v>
      </c>
      <c r="E77" s="61">
        <f>'NEW Summary 1990-2019 GHG'!E7-'NON-ETS &amp; ETS'!E7</f>
        <v>6816.5071274859538</v>
      </c>
      <c r="F77" s="61">
        <f>'NEW Summary 1990-2019 GHG'!F7-'NON-ETS &amp; ETS'!F7</f>
        <v>6740.6988117823857</v>
      </c>
      <c r="G77" s="61">
        <f>'NEW Summary 1990-2019 GHG'!G7-'NON-ETS &amp; ETS'!G7</f>
        <v>6565.0877233158617</v>
      </c>
      <c r="H77" s="61">
        <f>'NEW Summary 1990-2019 GHG'!H7-'NON-ETS &amp; ETS'!H7</f>
        <v>6895.2198896605723</v>
      </c>
      <c r="I77" s="61">
        <f>'NEW Summary 1990-2019 GHG'!I7-'NON-ETS &amp; ETS'!I7</f>
        <v>6644.8746103067469</v>
      </c>
      <c r="J77" s="61">
        <f>'NEW Summary 1990-2019 GHG'!J7-'NON-ETS &amp; ETS'!J7</f>
        <v>7208.0123460938512</v>
      </c>
      <c r="K77" s="61">
        <f>'NEW Summary 1990-2019 GHG'!K7-'NON-ETS &amp; ETS'!K7</f>
        <v>6954.7922574213198</v>
      </c>
      <c r="L77" s="61">
        <f>'NEW Summary 1990-2019 GHG'!L7-'NON-ETS &amp; ETS'!L7</f>
        <v>7046.6987174867645</v>
      </c>
      <c r="M77" s="61">
        <f>'NEW Summary 1990-2019 GHG'!M7-'NON-ETS &amp; ETS'!M7</f>
        <v>7391.0708340313849</v>
      </c>
      <c r="N77" s="61">
        <f>'NEW Summary 1990-2019 GHG'!N7-'NON-ETS &amp; ETS'!N7</f>
        <v>7396.4145961977374</v>
      </c>
      <c r="O77" s="61">
        <f>'NEW Summary 1990-2019 GHG'!O7-'NON-ETS &amp; ETS'!O7</f>
        <v>7621.6788690515341</v>
      </c>
      <c r="P77" s="61">
        <f>'NEW Summary 1990-2019 GHG'!P7-'NON-ETS &amp; ETS'!P7</f>
        <v>7768.6281498407616</v>
      </c>
      <c r="Q77" s="61">
        <f>'NEW Summary 1990-2019 GHG'!Q7-'NON-ETS &amp; ETS'!Q7</f>
        <v>8190.3384893806415</v>
      </c>
      <c r="R77" s="61">
        <f>'NEW Summary 1990-2019 GHG'!R7-'NON-ETS &amp; ETS'!R7</f>
        <v>8050.5228540746612</v>
      </c>
      <c r="S77" s="61">
        <f>'NEW Summary 1990-2019 GHG'!S7-'NON-ETS &amp; ETS'!S7</f>
        <v>7878.3707642103072</v>
      </c>
      <c r="T77" s="61">
        <f>'NEW Summary 1990-2019 GHG'!T7-'NON-ETS &amp; ETS'!T7</f>
        <v>8654.1126216617831</v>
      </c>
      <c r="U77" s="61">
        <f>'NEW Summary 1990-2019 GHG'!U7-'NON-ETS &amp; ETS'!U7</f>
        <v>8506.638446180199</v>
      </c>
      <c r="V77" s="61">
        <f>'NEW Summary 1990-2019 GHG'!V7-'NON-ETS &amp; ETS'!V7</f>
        <v>8768.3326345451133</v>
      </c>
      <c r="W77" s="61">
        <f>'NEW Summary 1990-2019 GHG'!W7-'NON-ETS &amp; ETS'!W7</f>
        <v>7590.0434668327671</v>
      </c>
      <c r="X77" s="61">
        <f>'NEW Summary 1990-2019 GHG'!X7-'NON-ETS &amp; ETS'!X7</f>
        <v>7102.2385911317524</v>
      </c>
      <c r="Y77" s="61">
        <f>'NEW Summary 1990-2019 GHG'!Y7-'NON-ETS &amp; ETS'!Y7</f>
        <v>6969.0134273783988</v>
      </c>
      <c r="Z77" s="61">
        <f>'NEW Summary 1990-2019 GHG'!Z7-'NON-ETS &amp; ETS'!Z7</f>
        <v>6143.9004252382647</v>
      </c>
      <c r="AA77" s="61">
        <f>'NEW Summary 1990-2019 GHG'!AA7-'NON-ETS &amp; ETS'!AA7</f>
        <v>6480.5009162220904</v>
      </c>
      <c r="AB77" s="61">
        <f>'NEW Summary 1990-2019 GHG'!AB7-'NON-ETS &amp; ETS'!AB7</f>
        <v>6489.7433165847006</v>
      </c>
      <c r="AC77" s="61">
        <f>'NEW Summary 1990-2019 GHG'!AC7-'NON-ETS &amp; ETS'!AC7</f>
        <v>6428.904606592364</v>
      </c>
      <c r="AD77" s="61">
        <f>'NEW Summary 1990-2019 GHG'!AD7-'NON-ETS &amp; ETS'!AD7</f>
        <v>7042.8914930751725</v>
      </c>
      <c r="AE77" s="61">
        <f>'NEW Summary 1990-2019 GHG'!AE7-'NON-ETS &amp; ETS'!AE7</f>
        <v>6527.1800850635054</v>
      </c>
      <c r="AF77" s="62"/>
      <c r="AG77" s="69">
        <f>(AE77-AD77)/AD77</f>
        <v>-7.3224386392823651E-2</v>
      </c>
    </row>
    <row r="78" spans="1:33" x14ac:dyDescent="0.25">
      <c r="A78" s="67" t="s">
        <v>11</v>
      </c>
      <c r="B78" s="61">
        <f>'NEW Summary 1990-2019 GHG'!B8-'NON-ETS &amp; ETS'!B8</f>
        <v>4097.8246571951704</v>
      </c>
      <c r="C78" s="61">
        <f>'NEW Summary 1990-2019 GHG'!C8-'NON-ETS &amp; ETS'!C8</f>
        <v>4185.9692200247264</v>
      </c>
      <c r="D78" s="61">
        <f>'NEW Summary 1990-2019 GHG'!D8-'NON-ETS &amp; ETS'!D8</f>
        <v>3862.6796578089329</v>
      </c>
      <c r="E78" s="61">
        <f>'NEW Summary 1990-2019 GHG'!E8-'NON-ETS &amp; ETS'!E8</f>
        <v>4071.5974661162409</v>
      </c>
      <c r="F78" s="61">
        <f>'NEW Summary 1990-2019 GHG'!F8-'NON-ETS &amp; ETS'!F8</f>
        <v>4312.1678188262094</v>
      </c>
      <c r="G78" s="61">
        <f>'NEW Summary 1990-2019 GHG'!G8-'NON-ETS &amp; ETS'!G8</f>
        <v>4331.2989769779233</v>
      </c>
      <c r="H78" s="61">
        <f>'NEW Summary 1990-2019 GHG'!H8-'NON-ETS &amp; ETS'!H8</f>
        <v>4198.3870987386135</v>
      </c>
      <c r="I78" s="61">
        <f>'NEW Summary 1990-2019 GHG'!I8-'NON-ETS &amp; ETS'!I8</f>
        <v>4541.470551301386</v>
      </c>
      <c r="J78" s="61">
        <f>'NEW Summary 1990-2019 GHG'!J8-'NON-ETS &amp; ETS'!J8</f>
        <v>4524.3581528333161</v>
      </c>
      <c r="K78" s="61">
        <f>'NEW Summary 1990-2019 GHG'!K8-'NON-ETS &amp; ETS'!K8</f>
        <v>4694.5944778590701</v>
      </c>
      <c r="L78" s="61">
        <f>'NEW Summary 1990-2019 GHG'!L8-'NON-ETS &amp; ETS'!L8</f>
        <v>5479.7901103896793</v>
      </c>
      <c r="M78" s="61">
        <f>'NEW Summary 1990-2019 GHG'!M8-'NON-ETS &amp; ETS'!M8</f>
        <v>5444.7030775496469</v>
      </c>
      <c r="N78" s="61">
        <f>'NEW Summary 1990-2019 GHG'!N8-'NON-ETS &amp; ETS'!N8</f>
        <v>5107.6582749093459</v>
      </c>
      <c r="O78" s="61">
        <f>'NEW Summary 1990-2019 GHG'!O8-'NON-ETS &amp; ETS'!O8</f>
        <v>5221.7570730151665</v>
      </c>
      <c r="P78" s="61">
        <f>'NEW Summary 1990-2019 GHG'!P8-'NON-ETS &amp; ETS'!P8</f>
        <v>5292.514251575567</v>
      </c>
      <c r="Q78" s="61">
        <f>'NEW Summary 1990-2019 GHG'!Q8-'NON-ETS &amp; ETS'!Q8</f>
        <v>1429.7414738545212</v>
      </c>
      <c r="R78" s="61">
        <f>'NEW Summary 1990-2019 GHG'!R8-'NON-ETS &amp; ETS'!R8</f>
        <v>1136.8726850268986</v>
      </c>
      <c r="S78" s="61">
        <f>'NEW Summary 1990-2019 GHG'!S8-'NON-ETS &amp; ETS'!S8</f>
        <v>1226.655055329903</v>
      </c>
      <c r="T78" s="61">
        <f>'NEW Summary 1990-2019 GHG'!T8-'NON-ETS &amp; ETS'!T8</f>
        <v>1675.8578410616956</v>
      </c>
      <c r="U78" s="61">
        <f>'NEW Summary 1990-2019 GHG'!U8-'NON-ETS &amp; ETS'!U8</f>
        <v>1418.8616630066845</v>
      </c>
      <c r="V78" s="61">
        <f>'NEW Summary 1990-2019 GHG'!V8-'NON-ETS &amp; ETS'!V8</f>
        <v>1377.9092692723311</v>
      </c>
      <c r="W78" s="61">
        <f>'NEW Summary 1990-2019 GHG'!W8-'NON-ETS &amp; ETS'!W8</f>
        <v>960.88060503581619</v>
      </c>
      <c r="X78" s="61">
        <f>'NEW Summary 1990-2019 GHG'!X8-'NON-ETS &amp; ETS'!X8</f>
        <v>930.95671744271567</v>
      </c>
      <c r="Y78" s="61">
        <f>'NEW Summary 1990-2019 GHG'!Y8-'NON-ETS &amp; ETS'!Y8</f>
        <v>764.37872902063555</v>
      </c>
      <c r="Z78" s="61">
        <f>'NEW Summary 1990-2019 GHG'!Z8-'NON-ETS &amp; ETS'!Z8</f>
        <v>871.86513613426769</v>
      </c>
      <c r="AA78" s="61">
        <f>'NEW Summary 1990-2019 GHG'!AA8-'NON-ETS &amp; ETS'!AA8</f>
        <v>879.62631122267885</v>
      </c>
      <c r="AB78" s="61">
        <f>'NEW Summary 1990-2019 GHG'!AB8-'NON-ETS &amp; ETS'!AB8</f>
        <v>947.34580524744206</v>
      </c>
      <c r="AC78" s="61">
        <f>'NEW Summary 1990-2019 GHG'!AC8-'NON-ETS &amp; ETS'!AC8</f>
        <v>999.79869489684597</v>
      </c>
      <c r="AD78" s="61">
        <f>'NEW Summary 1990-2019 GHG'!AD8-'NON-ETS &amp; ETS'!AD8</f>
        <v>1160.1200125421929</v>
      </c>
      <c r="AE78" s="61">
        <f>'NEW Summary 1990-2019 GHG'!AE8-'NON-ETS &amp; ETS'!AE8</f>
        <v>1149.554630799505</v>
      </c>
      <c r="AF78" s="62"/>
      <c r="AG78" s="69">
        <f t="shared" ref="AG78:AG81" si="11">(AE78-AD78)/AD78</f>
        <v>-9.107145492245828E-3</v>
      </c>
    </row>
    <row r="79" spans="1:33" x14ac:dyDescent="0.25">
      <c r="A79" s="67" t="s">
        <v>12</v>
      </c>
      <c r="B79" s="61">
        <f>'NEW Summary 1990-2019 GHG'!B9-'NON-ETS &amp; ETS'!B9</f>
        <v>994.8549301916496</v>
      </c>
      <c r="C79" s="61">
        <f>'NEW Summary 1990-2019 GHG'!C9-'NON-ETS &amp; ETS'!C9</f>
        <v>1012.640015466841</v>
      </c>
      <c r="D79" s="61">
        <f>'NEW Summary 1990-2019 GHG'!D9-'NON-ETS &amp; ETS'!D9</f>
        <v>1006.6566560716333</v>
      </c>
      <c r="E79" s="61">
        <f>'NEW Summary 1990-2019 GHG'!E9-'NON-ETS &amp; ETS'!E9</f>
        <v>994.4611570081745</v>
      </c>
      <c r="F79" s="61">
        <f>'NEW Summary 1990-2019 GHG'!F9-'NON-ETS &amp; ETS'!F9</f>
        <v>1084.1844266268645</v>
      </c>
      <c r="G79" s="61">
        <f>'NEW Summary 1990-2019 GHG'!G9-'NON-ETS &amp; ETS'!G9</f>
        <v>1063.3838517713314</v>
      </c>
      <c r="H79" s="61">
        <f>'NEW Summary 1990-2019 GHG'!H9-'NON-ETS &amp; ETS'!H9</f>
        <v>962.18239594407828</v>
      </c>
      <c r="I79" s="61">
        <f>'NEW Summary 1990-2019 GHG'!I9-'NON-ETS &amp; ETS'!I9</f>
        <v>970.41648778308092</v>
      </c>
      <c r="J79" s="61">
        <f>'NEW Summary 1990-2019 GHG'!J9-'NON-ETS &amp; ETS'!J9</f>
        <v>958.96212860051037</v>
      </c>
      <c r="K79" s="61">
        <f>'NEW Summary 1990-2019 GHG'!K9-'NON-ETS &amp; ETS'!K9</f>
        <v>993.98532074521017</v>
      </c>
      <c r="L79" s="61">
        <f>'NEW Summary 1990-2019 GHG'!L9-'NON-ETS &amp; ETS'!L9</f>
        <v>1020.1722962952116</v>
      </c>
      <c r="M79" s="61">
        <f>'NEW Summary 1990-2019 GHG'!M9-'NON-ETS &amp; ETS'!M9</f>
        <v>997.52133655666637</v>
      </c>
      <c r="N79" s="61">
        <f>'NEW Summary 1990-2019 GHG'!N9-'NON-ETS &amp; ETS'!N9</f>
        <v>951.29540722626609</v>
      </c>
      <c r="O79" s="61">
        <f>'NEW Summary 1990-2019 GHG'!O9-'NON-ETS &amp; ETS'!O9</f>
        <v>1036.6748780530409</v>
      </c>
      <c r="P79" s="61">
        <f>'NEW Summary 1990-2019 GHG'!P9-'NON-ETS &amp; ETS'!P9</f>
        <v>992.72719738920568</v>
      </c>
      <c r="Q79" s="61">
        <f>'NEW Summary 1990-2019 GHG'!Q9-'NON-ETS &amp; ETS'!Q9</f>
        <v>945.3226976221174</v>
      </c>
      <c r="R79" s="61">
        <f>'NEW Summary 1990-2019 GHG'!R9-'NON-ETS &amp; ETS'!R9</f>
        <v>918.97726843256373</v>
      </c>
      <c r="S79" s="61">
        <f>'NEW Summary 1990-2019 GHG'!S9-'NON-ETS &amp; ETS'!S9</f>
        <v>891.77080059936543</v>
      </c>
      <c r="T79" s="61">
        <f>'NEW Summary 1990-2019 GHG'!T9-'NON-ETS &amp; ETS'!T9</f>
        <v>957.31559585752234</v>
      </c>
      <c r="U79" s="61">
        <f>'NEW Summary 1990-2019 GHG'!U9-'NON-ETS &amp; ETS'!U9</f>
        <v>721.1984129901806</v>
      </c>
      <c r="V79" s="61">
        <f>'NEW Summary 1990-2019 GHG'!V9-'NON-ETS &amp; ETS'!V9</f>
        <v>770.21472799941785</v>
      </c>
      <c r="W79" s="61">
        <f>'NEW Summary 1990-2019 GHG'!W9-'NON-ETS &amp; ETS'!W9</f>
        <v>805.47479211420398</v>
      </c>
      <c r="X79" s="61">
        <f>'NEW Summary 1990-2019 GHG'!X9-'NON-ETS &amp; ETS'!X9</f>
        <v>828.82661738915476</v>
      </c>
      <c r="Y79" s="61">
        <f>'NEW Summary 1990-2019 GHG'!Y9-'NON-ETS &amp; ETS'!Y9</f>
        <v>841.44771812190334</v>
      </c>
      <c r="Z79" s="61">
        <f>'NEW Summary 1990-2019 GHG'!Z9-'NON-ETS &amp; ETS'!Z9</f>
        <v>753.50424414586723</v>
      </c>
      <c r="AA79" s="61">
        <f>'NEW Summary 1990-2019 GHG'!AA9-'NON-ETS &amp; ETS'!AA9</f>
        <v>831.44730164063708</v>
      </c>
      <c r="AB79" s="61">
        <f>'NEW Summary 1990-2019 GHG'!AB9-'NON-ETS &amp; ETS'!AB9</f>
        <v>796.58446181107729</v>
      </c>
      <c r="AC79" s="61">
        <f>'NEW Summary 1990-2019 GHG'!AC9-'NON-ETS &amp; ETS'!AC9</f>
        <v>805.24308945001508</v>
      </c>
      <c r="AD79" s="61">
        <f>'NEW Summary 1990-2019 GHG'!AD9-'NON-ETS &amp; ETS'!AD9</f>
        <v>825.17123978895029</v>
      </c>
      <c r="AE79" s="61">
        <f>'NEW Summary 1990-2019 GHG'!AE9-'NON-ETS &amp; ETS'!AE9</f>
        <v>844.28675186839644</v>
      </c>
      <c r="AF79" s="62"/>
      <c r="AG79" s="69">
        <f t="shared" si="11"/>
        <v>2.3165509360620982E-2</v>
      </c>
    </row>
    <row r="80" spans="1:33" x14ac:dyDescent="0.25">
      <c r="A80" s="67" t="s">
        <v>13</v>
      </c>
      <c r="B80" s="61">
        <f>'NEW Summary 1990-2019 GHG'!B10-'NON-ETS &amp; ETS'!B10</f>
        <v>1115.263094995961</v>
      </c>
      <c r="C80" s="61">
        <f>'NEW Summary 1990-2019 GHG'!C10-'NON-ETS &amp; ETS'!C10</f>
        <v>1094.937258712383</v>
      </c>
      <c r="D80" s="61">
        <f>'NEW Summary 1990-2019 GHG'!D10-'NON-ETS &amp; ETS'!D10</f>
        <v>1007.0326804910544</v>
      </c>
      <c r="E80" s="61">
        <f>'NEW Summary 1990-2019 GHG'!E10-'NON-ETS &amp; ETS'!E10</f>
        <v>986.53044727230031</v>
      </c>
      <c r="F80" s="61">
        <f>'NEW Summary 1990-2019 GHG'!F10-'NON-ETS &amp; ETS'!F10</f>
        <v>1002.4909091748458</v>
      </c>
      <c r="G80" s="61">
        <f>'NEW Summary 1990-2019 GHG'!G10-'NON-ETS &amp; ETS'!G10</f>
        <v>941.81792396579021</v>
      </c>
      <c r="H80" s="61">
        <f>'NEW Summary 1990-2019 GHG'!H10-'NON-ETS &amp; ETS'!H10</f>
        <v>907.75571381160751</v>
      </c>
      <c r="I80" s="61">
        <f>'NEW Summary 1990-2019 GHG'!I10-'NON-ETS &amp; ETS'!I10</f>
        <v>870.36270741962903</v>
      </c>
      <c r="J80" s="61">
        <f>'NEW Summary 1990-2019 GHG'!J10-'NON-ETS &amp; ETS'!J10</f>
        <v>828.42832361816977</v>
      </c>
      <c r="K80" s="61">
        <f>'NEW Summary 1990-2019 GHG'!K10-'NON-ETS &amp; ETS'!K10</f>
        <v>868.15772800774573</v>
      </c>
      <c r="L80" s="61">
        <f>'NEW Summary 1990-2019 GHG'!L10-'NON-ETS &amp; ETS'!L10</f>
        <v>922.77082103318673</v>
      </c>
      <c r="M80" s="61">
        <f>'NEW Summary 1990-2019 GHG'!M10-'NON-ETS &amp; ETS'!M10</f>
        <v>920.72079090517354</v>
      </c>
      <c r="N80" s="61">
        <f>'NEW Summary 1990-2019 GHG'!N10-'NON-ETS &amp; ETS'!N10</f>
        <v>890.96797981098894</v>
      </c>
      <c r="O80" s="61">
        <f>'NEW Summary 1990-2019 GHG'!O10-'NON-ETS &amp; ETS'!O10</f>
        <v>879.00675984518557</v>
      </c>
      <c r="P80" s="61">
        <f>'NEW Summary 1990-2019 GHG'!P10-'NON-ETS &amp; ETS'!P10</f>
        <v>854.25944400317258</v>
      </c>
      <c r="Q80" s="61">
        <f>'NEW Summary 1990-2019 GHG'!Q10-'NON-ETS &amp; ETS'!Q10</f>
        <v>886.25614241175379</v>
      </c>
      <c r="R80" s="61">
        <f>'NEW Summary 1990-2019 GHG'!R10-'NON-ETS &amp; ETS'!R10</f>
        <v>896.04342057249983</v>
      </c>
      <c r="S80" s="61">
        <f>'NEW Summary 1990-2019 GHG'!S10-'NON-ETS &amp; ETS'!S10</f>
        <v>890.48690386943179</v>
      </c>
      <c r="T80" s="61">
        <f>'NEW Summary 1990-2019 GHG'!T10-'NON-ETS &amp; ETS'!T10</f>
        <v>941.35485699537662</v>
      </c>
      <c r="U80" s="61">
        <f>'NEW Summary 1990-2019 GHG'!U10-'NON-ETS &amp; ETS'!U10</f>
        <v>842.92787089373269</v>
      </c>
      <c r="V80" s="61">
        <f>'NEW Summary 1990-2019 GHG'!V10-'NON-ETS &amp; ETS'!V10</f>
        <v>892.83199831251648</v>
      </c>
      <c r="W80" s="61">
        <f>'NEW Summary 1990-2019 GHG'!W10-'NON-ETS &amp; ETS'!W10</f>
        <v>776.61407114284543</v>
      </c>
      <c r="X80" s="61">
        <f>'NEW Summary 1990-2019 GHG'!X10-'NON-ETS &amp; ETS'!X10</f>
        <v>819.4496367143729</v>
      </c>
      <c r="Y80" s="61">
        <f>'NEW Summary 1990-2019 GHG'!Y10-'NON-ETS &amp; ETS'!Y10</f>
        <v>851.24162516140871</v>
      </c>
      <c r="Z80" s="61">
        <f>'NEW Summary 1990-2019 GHG'!Z10-'NON-ETS &amp; ETS'!Z10</f>
        <v>847.13058378612845</v>
      </c>
      <c r="AA80" s="61">
        <f>'NEW Summary 1990-2019 GHG'!AA10-'NON-ETS &amp; ETS'!AA10</f>
        <v>860.35070517860447</v>
      </c>
      <c r="AB80" s="61">
        <f>'NEW Summary 1990-2019 GHG'!AB10-'NON-ETS &amp; ETS'!AB10</f>
        <v>889.23984519714702</v>
      </c>
      <c r="AC80" s="61">
        <f>'NEW Summary 1990-2019 GHG'!AC10-'NON-ETS &amp; ETS'!AC10</f>
        <v>826.79396778849423</v>
      </c>
      <c r="AD80" s="61">
        <f>'NEW Summary 1990-2019 GHG'!AD10-'NON-ETS &amp; ETS'!AD10</f>
        <v>877.02238461133163</v>
      </c>
      <c r="AE80" s="61">
        <f>'NEW Summary 1990-2019 GHG'!AE10-'NON-ETS &amp; ETS'!AE10</f>
        <v>887.33734994774511</v>
      </c>
      <c r="AF80" s="62"/>
      <c r="AG80" s="69">
        <f t="shared" si="11"/>
        <v>1.1761347848589683E-2</v>
      </c>
    </row>
    <row r="81" spans="1:33" x14ac:dyDescent="0.25">
      <c r="A81" s="67" t="s">
        <v>14</v>
      </c>
      <c r="B81" s="61">
        <f t="shared" ref="B81:AB81" si="12">SUM(B82:B86)</f>
        <v>5145.8086565669782</v>
      </c>
      <c r="C81" s="61">
        <f t="shared" si="12"/>
        <v>5325.0769727353618</v>
      </c>
      <c r="D81" s="61">
        <f t="shared" si="12"/>
        <v>5755.2664093308695</v>
      </c>
      <c r="E81" s="61">
        <f t="shared" si="12"/>
        <v>5732.1164866348136</v>
      </c>
      <c r="F81" s="61">
        <f t="shared" si="12"/>
        <v>5984.6061135172658</v>
      </c>
      <c r="G81" s="61">
        <f t="shared" si="12"/>
        <v>6279.5740533962489</v>
      </c>
      <c r="H81" s="61">
        <f t="shared" si="12"/>
        <v>7331.7436158762612</v>
      </c>
      <c r="I81" s="61">
        <f t="shared" si="12"/>
        <v>7711.8779052720392</v>
      </c>
      <c r="J81" s="61">
        <f t="shared" si="12"/>
        <v>9060.1044640034561</v>
      </c>
      <c r="K81" s="61">
        <f t="shared" si="12"/>
        <v>9754.3180164763708</v>
      </c>
      <c r="L81" s="61">
        <f t="shared" si="12"/>
        <v>10796.035422816874</v>
      </c>
      <c r="M81" s="61">
        <f t="shared" si="12"/>
        <v>11319.619958581305</v>
      </c>
      <c r="N81" s="61">
        <f t="shared" si="12"/>
        <v>11513.812176224772</v>
      </c>
      <c r="O81" s="61">
        <f t="shared" si="12"/>
        <v>11715.114219001098</v>
      </c>
      <c r="P81" s="61">
        <f t="shared" si="12"/>
        <v>12434.27652642562</v>
      </c>
      <c r="Q81" s="61">
        <f t="shared" si="12"/>
        <v>13137.910118599586</v>
      </c>
      <c r="R81" s="61">
        <f t="shared" si="12"/>
        <v>13817.440551737938</v>
      </c>
      <c r="S81" s="61">
        <f t="shared" si="12"/>
        <v>14404.64739287679</v>
      </c>
      <c r="T81" s="61">
        <f t="shared" si="12"/>
        <v>13675.903302643934</v>
      </c>
      <c r="U81" s="61">
        <f t="shared" si="12"/>
        <v>12456.01534874686</v>
      </c>
      <c r="V81" s="61">
        <f t="shared" si="12"/>
        <v>11538.599886423064</v>
      </c>
      <c r="W81" s="61">
        <f t="shared" si="12"/>
        <v>11224.369048012646</v>
      </c>
      <c r="X81" s="61">
        <f t="shared" si="12"/>
        <v>10835.24225862753</v>
      </c>
      <c r="Y81" s="61">
        <f t="shared" si="12"/>
        <v>11054.516190960587</v>
      </c>
      <c r="Z81" s="61">
        <f t="shared" si="12"/>
        <v>11340.129298589454</v>
      </c>
      <c r="AA81" s="61">
        <f t="shared" si="12"/>
        <v>11802.651171544228</v>
      </c>
      <c r="AB81" s="61">
        <f t="shared" si="12"/>
        <v>12280.107759893404</v>
      </c>
      <c r="AC81" s="61">
        <f t="shared" ref="AC81:AE81" si="13">SUM(AC82:AC86)</f>
        <v>11996.554134704274</v>
      </c>
      <c r="AD81" s="61">
        <f t="shared" si="13"/>
        <v>12193.544011033577</v>
      </c>
      <c r="AE81" s="61">
        <f t="shared" si="13"/>
        <v>12165.790508727752</v>
      </c>
      <c r="AF81" s="62"/>
      <c r="AG81" s="69">
        <f t="shared" si="11"/>
        <v>-2.2760816937808332E-3</v>
      </c>
    </row>
    <row r="82" spans="1:33" outlineLevel="1" x14ac:dyDescent="0.25">
      <c r="A82" s="64" t="s">
        <v>15</v>
      </c>
      <c r="B82" s="79">
        <f>'NEW Summary 1990-2019 GHG'!B12-'NON-ETS &amp; ETS'!B12</f>
        <v>48.400106486222576</v>
      </c>
      <c r="C82" s="79">
        <f>'NEW Summary 1990-2019 GHG'!C12-'NON-ETS &amp; ETS'!C12</f>
        <v>43.890462728732835</v>
      </c>
      <c r="D82" s="79">
        <f>'NEW Summary 1990-2019 GHG'!D12-'NON-ETS &amp; ETS'!D12</f>
        <v>43.505353402501697</v>
      </c>
      <c r="E82" s="79">
        <f>'NEW Summary 1990-2019 GHG'!E12-'NON-ETS &amp; ETS'!E12</f>
        <v>37.422091319771468</v>
      </c>
      <c r="F82" s="79">
        <f>'NEW Summary 1990-2019 GHG'!F12-'NON-ETS &amp; ETS'!F12</f>
        <v>38.894043702560808</v>
      </c>
      <c r="G82" s="79">
        <f>'NEW Summary 1990-2019 GHG'!G12-'NON-ETS &amp; ETS'!G12</f>
        <v>45.734268208919957</v>
      </c>
      <c r="H82" s="79">
        <f>'NEW Summary 1990-2019 GHG'!H12-'NON-ETS &amp; ETS'!H12</f>
        <v>48.936446679882778</v>
      </c>
      <c r="I82" s="79">
        <f>'NEW Summary 1990-2019 GHG'!I12-'NON-ETS &amp; ETS'!I12</f>
        <v>51.411187016316838</v>
      </c>
      <c r="J82" s="79">
        <f>'NEW Summary 1990-2019 GHG'!J12-'NON-ETS &amp; ETS'!J12</f>
        <v>56.835196392367649</v>
      </c>
      <c r="K82" s="79">
        <f>'NEW Summary 1990-2019 GHG'!K12-'NON-ETS &amp; ETS'!K12</f>
        <v>64.36525303110119</v>
      </c>
      <c r="L82" s="79">
        <f>'NEW Summary 1990-2019 GHG'!L12-'NON-ETS &amp; ETS'!L12</f>
        <v>69.643484311968763</v>
      </c>
      <c r="M82" s="79">
        <f>'NEW Summary 1990-2019 GHG'!M12-'NON-ETS &amp; ETS'!M12</f>
        <v>69.19228723427733</v>
      </c>
      <c r="N82" s="79">
        <f>'NEW Summary 1990-2019 GHG'!N12-'NON-ETS &amp; ETS'!N12</f>
        <v>68.575781212525385</v>
      </c>
      <c r="O82" s="79">
        <f>'NEW Summary 1990-2019 GHG'!O12-'NON-ETS &amp; ETS'!O12</f>
        <v>71.175231401416426</v>
      </c>
      <c r="P82" s="79">
        <f>'NEW Summary 1990-2019 GHG'!P12-'NON-ETS &amp; ETS'!P12</f>
        <v>67.929569362526678</v>
      </c>
      <c r="Q82" s="79">
        <f>'NEW Summary 1990-2019 GHG'!Q12-'NON-ETS &amp; ETS'!Q12</f>
        <v>80.207235907855747</v>
      </c>
      <c r="R82" s="79">
        <f>'NEW Summary 1990-2019 GHG'!R12-'NON-ETS &amp; ETS'!R12</f>
        <v>92.038297872635994</v>
      </c>
      <c r="S82" s="79">
        <f>'NEW Summary 1990-2019 GHG'!S12-'NON-ETS &amp; ETS'!S12</f>
        <v>85.020551063372494</v>
      </c>
      <c r="T82" s="79">
        <f>'NEW Summary 1990-2019 GHG'!T12-'NON-ETS &amp; ETS'!T12</f>
        <v>80.52753322756412</v>
      </c>
      <c r="U82" s="79">
        <f>'NEW Summary 1990-2019 GHG'!U12-'NON-ETS &amp; ETS'!U12</f>
        <v>65.618694926951818</v>
      </c>
      <c r="V82" s="79">
        <f>'NEW Summary 1990-2019 GHG'!V12-'NON-ETS &amp; ETS'!V12</f>
        <v>49.510807676865383</v>
      </c>
      <c r="W82" s="79">
        <f>'NEW Summary 1990-2019 GHG'!W12-'NON-ETS &amp; ETS'!W12</f>
        <v>24.652442584170675</v>
      </c>
      <c r="X82" s="79">
        <f>'NEW Summary 1990-2019 GHG'!X12-'NON-ETS &amp; ETS'!X12</f>
        <v>14.990550534278892</v>
      </c>
      <c r="Y82" s="79">
        <f>'NEW Summary 1990-2019 GHG'!Y12-'NON-ETS &amp; ETS'!Y12</f>
        <v>0.13228368386309342</v>
      </c>
      <c r="Z82" s="79">
        <f>'NEW Summary 1990-2019 GHG'!Z12-'NON-ETS &amp; ETS'!Z12</f>
        <v>0.12637443266592996</v>
      </c>
      <c r="AA82" s="79">
        <f>'NEW Summary 1990-2019 GHG'!AA12-'NON-ETS &amp; ETS'!AA12</f>
        <v>0.13370565429494441</v>
      </c>
      <c r="AB82" s="79">
        <f>'NEW Summary 1990-2019 GHG'!AB12-'NON-ETS &amp; ETS'!AB12</f>
        <v>0.14430656589189539</v>
      </c>
      <c r="AC82" s="79">
        <f>'NEW Summary 1990-2019 GHG'!AC12-'NON-ETS &amp; ETS'!AC12</f>
        <v>0.14964747674548917</v>
      </c>
      <c r="AD82" s="79">
        <f>'NEW Summary 1990-2019 GHG'!AD12-'NON-ETS &amp; ETS'!AD12</f>
        <v>0.14443255737118932</v>
      </c>
      <c r="AE82" s="79">
        <f>'NEW Summary 1990-2019 GHG'!AE12-'NON-ETS &amp; ETS'!AE12</f>
        <v>0.15219847890456251</v>
      </c>
      <c r="AF82" s="62"/>
      <c r="AG82" s="27">
        <f>(AE82-AD82)/AD82</f>
        <v>5.3768497039174461E-2</v>
      </c>
    </row>
    <row r="83" spans="1:33" outlineLevel="1" x14ac:dyDescent="0.25">
      <c r="A83" s="64" t="s">
        <v>16</v>
      </c>
      <c r="B83" s="79">
        <f>'NEW Summary 1990-2019 GHG'!B13-'NON-ETS &amp; ETS'!B13</f>
        <v>4789.3801468327483</v>
      </c>
      <c r="C83" s="79">
        <f>'NEW Summary 1990-2019 GHG'!C13-'NON-ETS &amp; ETS'!C13</f>
        <v>4979.6851958572797</v>
      </c>
      <c r="D83" s="79">
        <f>'NEW Summary 1990-2019 GHG'!D13-'NON-ETS &amp; ETS'!D13</f>
        <v>5415.5621643489794</v>
      </c>
      <c r="E83" s="79">
        <f>'NEW Summary 1990-2019 GHG'!E13-'NON-ETS &amp; ETS'!E13</f>
        <v>5408.1833225608607</v>
      </c>
      <c r="F83" s="79">
        <f>'NEW Summary 1990-2019 GHG'!F13-'NON-ETS &amp; ETS'!F13</f>
        <v>5662.1156954065727</v>
      </c>
      <c r="G83" s="79">
        <f>'NEW Summary 1990-2019 GHG'!G13-'NON-ETS &amp; ETS'!G13</f>
        <v>5892.0318708766408</v>
      </c>
      <c r="H83" s="79">
        <f>'NEW Summary 1990-2019 GHG'!H13-'NON-ETS &amp; ETS'!H13</f>
        <v>6896.8232596346779</v>
      </c>
      <c r="I83" s="79">
        <f>'NEW Summary 1990-2019 GHG'!I13-'NON-ETS &amp; ETS'!I13</f>
        <v>7305.8638770475181</v>
      </c>
      <c r="J83" s="79">
        <f>'NEW Summary 1990-2019 GHG'!J13-'NON-ETS &amp; ETS'!J13</f>
        <v>8670.308743926209</v>
      </c>
      <c r="K83" s="79">
        <f>'NEW Summary 1990-2019 GHG'!K13-'NON-ETS &amp; ETS'!K13</f>
        <v>9322.4255789985709</v>
      </c>
      <c r="L83" s="79">
        <f>'NEW Summary 1990-2019 GHG'!L13-'NON-ETS &amp; ETS'!L13</f>
        <v>10374.07213310587</v>
      </c>
      <c r="M83" s="79">
        <f>'NEW Summary 1990-2019 GHG'!M13-'NON-ETS &amp; ETS'!M13</f>
        <v>10840.626395982112</v>
      </c>
      <c r="N83" s="79">
        <f>'NEW Summary 1990-2019 GHG'!N13-'NON-ETS &amp; ETS'!N13</f>
        <v>11044.282781727159</v>
      </c>
      <c r="O83" s="79">
        <f>'NEW Summary 1990-2019 GHG'!O13-'NON-ETS &amp; ETS'!O13</f>
        <v>11213.923077304466</v>
      </c>
      <c r="P83" s="79">
        <f>'NEW Summary 1990-2019 GHG'!P13-'NON-ETS &amp; ETS'!P13</f>
        <v>11865.632385735007</v>
      </c>
      <c r="Q83" s="79">
        <f>'NEW Summary 1990-2019 GHG'!Q13-'NON-ETS &amp; ETS'!Q13</f>
        <v>12562.049268027424</v>
      </c>
      <c r="R83" s="79">
        <f>'NEW Summary 1990-2019 GHG'!R13-'NON-ETS &amp; ETS'!R13</f>
        <v>13191.228912082443</v>
      </c>
      <c r="S83" s="79">
        <f>'NEW Summary 1990-2019 GHG'!S13-'NON-ETS &amp; ETS'!S13</f>
        <v>13847.84021227087</v>
      </c>
      <c r="T83" s="79">
        <f>'NEW Summary 1990-2019 GHG'!T13-'NON-ETS &amp; ETS'!T13</f>
        <v>13093.114861681317</v>
      </c>
      <c r="U83" s="79">
        <f>'NEW Summary 1990-2019 GHG'!U13-'NON-ETS &amp; ETS'!U13</f>
        <v>11907.909770948079</v>
      </c>
      <c r="V83" s="79">
        <f>'NEW Summary 1990-2019 GHG'!V13-'NON-ETS &amp; ETS'!V13</f>
        <v>10996.339151328144</v>
      </c>
      <c r="W83" s="79">
        <f>'NEW Summary 1990-2019 GHG'!W13-'NON-ETS &amp; ETS'!W13</f>
        <v>10747.577370440318</v>
      </c>
      <c r="X83" s="79">
        <f>'NEW Summary 1990-2019 GHG'!X13-'NON-ETS &amp; ETS'!X13</f>
        <v>10375.775174521501</v>
      </c>
      <c r="Y83" s="79">
        <f>'NEW Summary 1990-2019 GHG'!Y13-'NON-ETS &amp; ETS'!Y13</f>
        <v>10606.463877238288</v>
      </c>
      <c r="Z83" s="79">
        <f>'NEW Summary 1990-2019 GHG'!Z13-'NON-ETS &amp; ETS'!Z13</f>
        <v>10855.509381241591</v>
      </c>
      <c r="AA83" s="79">
        <f>'NEW Summary 1990-2019 GHG'!AA13-'NON-ETS &amp; ETS'!AA13</f>
        <v>11329.966150298811</v>
      </c>
      <c r="AB83" s="79">
        <f>'NEW Summary 1990-2019 GHG'!AB13-'NON-ETS &amp; ETS'!AB13</f>
        <v>11764.490858676998</v>
      </c>
      <c r="AC83" s="79">
        <f>'NEW Summary 1990-2019 GHG'!AC13-'NON-ETS &amp; ETS'!AC13</f>
        <v>11517.80303515993</v>
      </c>
      <c r="AD83" s="79">
        <f>'NEW Summary 1990-2019 GHG'!AD13-'NON-ETS &amp; ETS'!AD13</f>
        <v>11677.497376243251</v>
      </c>
      <c r="AE83" s="79">
        <f>'NEW Summary 1990-2019 GHG'!AE13-'NON-ETS &amp; ETS'!AE13</f>
        <v>11611.257472379173</v>
      </c>
      <c r="AF83" s="62"/>
      <c r="AG83" s="27">
        <f t="shared" ref="AG83:AG108" si="14">(AE83-AD83)/AD83</f>
        <v>-5.6724400554211719E-3</v>
      </c>
    </row>
    <row r="84" spans="1:33" outlineLevel="1" x14ac:dyDescent="0.25">
      <c r="A84" s="64" t="s">
        <v>17</v>
      </c>
      <c r="B84" s="79">
        <f>'NEW Summary 1990-2019 GHG'!B14-'NON-ETS &amp; ETS'!B14</f>
        <v>148.86637452036004</v>
      </c>
      <c r="C84" s="79">
        <f>'NEW Summary 1990-2019 GHG'!C14-'NON-ETS &amp; ETS'!C14</f>
        <v>144.57874852610999</v>
      </c>
      <c r="D84" s="79">
        <f>'NEW Summary 1990-2019 GHG'!D14-'NON-ETS &amp; ETS'!D14</f>
        <v>129.65781006611999</v>
      </c>
      <c r="E84" s="79">
        <f>'NEW Summary 1990-2019 GHG'!E14-'NON-ETS &amp; ETS'!E14</f>
        <v>142.34918300909999</v>
      </c>
      <c r="F84" s="79">
        <f>'NEW Summary 1990-2019 GHG'!F14-'NON-ETS &amp; ETS'!F14</f>
        <v>134.11694110014</v>
      </c>
      <c r="G84" s="79">
        <f>'NEW Summary 1990-2019 GHG'!G14-'NON-ETS &amp; ETS'!G14</f>
        <v>124.51265887301999</v>
      </c>
      <c r="H84" s="79">
        <f>'NEW Summary 1990-2019 GHG'!H14-'NON-ETS &amp; ETS'!H14</f>
        <v>145.09326364542</v>
      </c>
      <c r="I84" s="79">
        <f>'NEW Summary 1990-2019 GHG'!I14-'NON-ETS &amp; ETS'!I14</f>
        <v>139.94811245232</v>
      </c>
      <c r="J84" s="79">
        <f>'NEW Summary 1990-2019 GHG'!J14-'NON-ETS &amp; ETS'!J14</f>
        <v>144.06423340680001</v>
      </c>
      <c r="K84" s="79">
        <f>'NEW Summary 1990-2019 GHG'!K14-'NON-ETS &amp; ETS'!K14</f>
        <v>138.57607213415997</v>
      </c>
      <c r="L84" s="79">
        <f>'NEW Summary 1990-2019 GHG'!L14-'NON-ETS &amp; ETS'!L14</f>
        <v>137.64994491940203</v>
      </c>
      <c r="M84" s="79">
        <f>'NEW Summary 1990-2019 GHG'!M14-'NON-ETS &amp; ETS'!M14</f>
        <v>150.23841483851999</v>
      </c>
      <c r="N84" s="79">
        <f>'NEW Summary 1990-2019 GHG'!N14-'NON-ETS &amp; ETS'!N14</f>
        <v>131.37286046381999</v>
      </c>
      <c r="O84" s="79">
        <f>'NEW Summary 1990-2019 GHG'!O14-'NON-ETS &amp; ETS'!O14</f>
        <v>145.09326364542</v>
      </c>
      <c r="P84" s="79">
        <f>'NEW Summary 1990-2019 GHG'!P14-'NON-ETS &amp; ETS'!P14</f>
        <v>152.98249547483999</v>
      </c>
      <c r="Q84" s="79">
        <f>'NEW Summary 1990-2019 GHG'!Q14-'NON-ETS &amp; ETS'!Q14</f>
        <v>136.58069370191211</v>
      </c>
      <c r="R84" s="79">
        <f>'NEW Summary 1990-2019 GHG'!R14-'NON-ETS &amp; ETS'!R14</f>
        <v>136.58069370191211</v>
      </c>
      <c r="S84" s="79">
        <f>'NEW Summary 1990-2019 GHG'!S14-'NON-ETS &amp; ETS'!S14</f>
        <v>147.70526624826999</v>
      </c>
      <c r="T84" s="79">
        <f>'NEW Summary 1990-2019 GHG'!T14-'NON-ETS &amp; ETS'!T14</f>
        <v>156.53706619388771</v>
      </c>
      <c r="U84" s="79">
        <f>'NEW Summary 1990-2019 GHG'!U14-'NON-ETS &amp; ETS'!U14</f>
        <v>137.35688328510679</v>
      </c>
      <c r="V84" s="79">
        <f>'NEW Summary 1990-2019 GHG'!V14-'NON-ETS &amp; ETS'!V14</f>
        <v>136.30730117794968</v>
      </c>
      <c r="W84" s="79">
        <f>'NEW Summary 1990-2019 GHG'!W14-'NON-ETS &amp; ETS'!W14</f>
        <v>136.52350642814636</v>
      </c>
      <c r="X84" s="79">
        <f>'NEW Summary 1990-2019 GHG'!X14-'NON-ETS &amp; ETS'!X14</f>
        <v>131.92994006401719</v>
      </c>
      <c r="Y84" s="79">
        <f>'NEW Summary 1990-2019 GHG'!Y14-'NON-ETS &amp; ETS'!Y14</f>
        <v>131.38444200807905</v>
      </c>
      <c r="Z84" s="79">
        <f>'NEW Summary 1990-2019 GHG'!Z14-'NON-ETS &amp; ETS'!Z14</f>
        <v>120.52732143027721</v>
      </c>
      <c r="AA84" s="79">
        <f>'NEW Summary 1990-2019 GHG'!AA14-'NON-ETS &amp; ETS'!AA14</f>
        <v>122.83311312101043</v>
      </c>
      <c r="AB84" s="79">
        <f>'NEW Summary 1990-2019 GHG'!AB14-'NON-ETS &amp; ETS'!AB14</f>
        <v>125.09843312030688</v>
      </c>
      <c r="AC84" s="79">
        <f>'NEW Summary 1990-2019 GHG'!AC14-'NON-ETS &amp; ETS'!AC14</f>
        <v>129.13778925403994</v>
      </c>
      <c r="AD84" s="79">
        <f>'NEW Summary 1990-2019 GHG'!AD14-'NON-ETS &amp; ETS'!AD14</f>
        <v>130.49208530066824</v>
      </c>
      <c r="AE84" s="79">
        <f>'NEW Summary 1990-2019 GHG'!AE14-'NON-ETS &amp; ETS'!AE14</f>
        <v>136.55275258530426</v>
      </c>
      <c r="AF84" s="62"/>
      <c r="AG84" s="27">
        <f t="shared" si="14"/>
        <v>4.6444711728466717E-2</v>
      </c>
    </row>
    <row r="85" spans="1:33" outlineLevel="1" x14ac:dyDescent="0.25">
      <c r="A85" s="64" t="s">
        <v>18</v>
      </c>
      <c r="B85" s="79">
        <f>'NEW Summary 1990-2019 GHG'!B15-'NON-ETS &amp; ETS'!B15</f>
        <v>85.769464065566396</v>
      </c>
      <c r="C85" s="79">
        <f>'NEW Summary 1990-2019 GHG'!C15-'NON-ETS &amp; ETS'!C15</f>
        <v>82.603750985809199</v>
      </c>
      <c r="D85" s="79">
        <f>'NEW Summary 1990-2019 GHG'!D15-'NON-ETS &amp; ETS'!D15</f>
        <v>92.143063212526812</v>
      </c>
      <c r="E85" s="79">
        <f>'NEW Summary 1990-2019 GHG'!E15-'NON-ETS &amp; ETS'!E15</f>
        <v>92.143063212526812</v>
      </c>
      <c r="F85" s="79">
        <f>'NEW Summary 1990-2019 GHG'!F15-'NON-ETS &amp; ETS'!F15</f>
        <v>104.8059155315556</v>
      </c>
      <c r="G85" s="79">
        <f>'NEW Summary 1990-2019 GHG'!G15-'NON-ETS &amp; ETS'!G15</f>
        <v>92.100890225080789</v>
      </c>
      <c r="H85" s="79">
        <f>'NEW Summary 1990-2019 GHG'!H15-'NON-ETS &amp; ETS'!H15</f>
        <v>104.97460748133962</v>
      </c>
      <c r="I85" s="79">
        <f>'NEW Summary 1990-2019 GHG'!I15-'NON-ETS &amp; ETS'!I15</f>
        <v>108.14032056109679</v>
      </c>
      <c r="J85" s="79">
        <f>'NEW Summary 1990-2019 GHG'!J15-'NON-ETS &amp; ETS'!J15</f>
        <v>117.7639787627064</v>
      </c>
      <c r="K85" s="79">
        <f>'NEW Summary 1990-2019 GHG'!K15-'NON-ETS &amp; ETS'!K15</f>
        <v>130.5533500440732</v>
      </c>
      <c r="L85" s="79">
        <f>'NEW Summary 1990-2019 GHG'!L15-'NON-ETS &amp; ETS'!L15</f>
        <v>152.65299152182217</v>
      </c>
      <c r="M85" s="79">
        <f>'NEW Summary 1990-2019 GHG'!M15-'NON-ETS &amp; ETS'!M15</f>
        <v>152.59264144127079</v>
      </c>
      <c r="N85" s="79">
        <f>'NEW Summary 1990-2019 GHG'!N15-'NON-ETS &amp; ETS'!N15</f>
        <v>162.02943059999097</v>
      </c>
      <c r="O85" s="79">
        <f>'NEW Summary 1990-2019 GHG'!O15-'NON-ETS &amp; ETS'!O15</f>
        <v>174.63193283846834</v>
      </c>
      <c r="P85" s="79">
        <f>'NEW Summary 1990-2019 GHG'!P15-'NON-ETS &amp; ETS'!P15</f>
        <v>227.11502081976138</v>
      </c>
      <c r="Q85" s="79">
        <f>'NEW Summary 1990-2019 GHG'!Q15-'NON-ETS &amp; ETS'!Q15</f>
        <v>211.19096114772944</v>
      </c>
      <c r="R85" s="79">
        <f>'NEW Summary 1990-2019 GHG'!R15-'NON-ETS &amp; ETS'!R15</f>
        <v>250.12938149372886</v>
      </c>
      <c r="S85" s="79">
        <f>'NEW Summary 1990-2019 GHG'!S15-'NON-ETS &amp; ETS'!S15</f>
        <v>197.52859629053373</v>
      </c>
      <c r="T85" s="79">
        <f>'NEW Summary 1990-2019 GHG'!T15-'NON-ETS &amp; ETS'!T15</f>
        <v>204.73483947416227</v>
      </c>
      <c r="U85" s="79">
        <f>'NEW Summary 1990-2019 GHG'!U15-'NON-ETS &amp; ETS'!U15</f>
        <v>199.52148308613846</v>
      </c>
      <c r="V85" s="79">
        <f>'NEW Summary 1990-2019 GHG'!V15-'NON-ETS &amp; ETS'!V15</f>
        <v>200.1179461732057</v>
      </c>
      <c r="W85" s="79">
        <f>'NEW Summary 1990-2019 GHG'!W15-'NON-ETS &amp; ETS'!W15</f>
        <v>173.7293136834902</v>
      </c>
      <c r="X85" s="79">
        <f>'NEW Summary 1990-2019 GHG'!X15-'NON-ETS &amp; ETS'!X15</f>
        <v>183.59719763026533</v>
      </c>
      <c r="Y85" s="79">
        <f>'NEW Summary 1990-2019 GHG'!Y15-'NON-ETS &amp; ETS'!Y15</f>
        <v>179.58536753529575</v>
      </c>
      <c r="Z85" s="79">
        <f>'NEW Summary 1990-2019 GHG'!Z15-'NON-ETS &amp; ETS'!Z15</f>
        <v>224.81245213777882</v>
      </c>
      <c r="AA85" s="79">
        <f>'NEW Summary 1990-2019 GHG'!AA15-'NON-ETS &amp; ETS'!AA15</f>
        <v>221.73465518067172</v>
      </c>
      <c r="AB85" s="79">
        <f>'NEW Summary 1990-2019 GHG'!AB15-'NON-ETS &amp; ETS'!AB15</f>
        <v>266.45871798797521</v>
      </c>
      <c r="AC85" s="79">
        <f>'NEW Summary 1990-2019 GHG'!AC15-'NON-ETS &amp; ETS'!AC15</f>
        <v>235.2825977256233</v>
      </c>
      <c r="AD85" s="79">
        <f>'NEW Summary 1990-2019 GHG'!AD15-'NON-ETS &amp; ETS'!AD15</f>
        <v>260.2336301322706</v>
      </c>
      <c r="AE85" s="79">
        <f>'NEW Summary 1990-2019 GHG'!AE15-'NON-ETS &amp; ETS'!AE15</f>
        <v>277.15973483482497</v>
      </c>
      <c r="AF85" s="62"/>
      <c r="AG85" s="27">
        <f t="shared" si="14"/>
        <v>6.5041957467031564E-2</v>
      </c>
    </row>
    <row r="86" spans="1:33" outlineLevel="1" x14ac:dyDescent="0.25">
      <c r="A86" s="64" t="s">
        <v>19</v>
      </c>
      <c r="B86" s="79">
        <f>'NEW Summary 1990-2019 GHG'!B16-'NON-ETS &amp; ETS'!B16</f>
        <v>73.392564662080531</v>
      </c>
      <c r="C86" s="79">
        <f>'NEW Summary 1990-2019 GHG'!C16-'NON-ETS &amp; ETS'!C16</f>
        <v>74.31881463743035</v>
      </c>
      <c r="D86" s="79">
        <f>'NEW Summary 1990-2019 GHG'!D16-'NON-ETS &amp; ETS'!D16</f>
        <v>74.398018300741285</v>
      </c>
      <c r="E86" s="79">
        <f>'NEW Summary 1990-2019 GHG'!E16-'NON-ETS &amp; ETS'!E16</f>
        <v>52.018826532555124</v>
      </c>
      <c r="F86" s="79">
        <f>'NEW Summary 1990-2019 GHG'!F16-'NON-ETS &amp; ETS'!F16</f>
        <v>44.673517776435844</v>
      </c>
      <c r="G86" s="79">
        <f>'NEW Summary 1990-2019 GHG'!G16-'NON-ETS &amp; ETS'!G16</f>
        <v>125.19436521258731</v>
      </c>
      <c r="H86" s="79">
        <f>'NEW Summary 1990-2019 GHG'!H16-'NON-ETS &amp; ETS'!H16</f>
        <v>135.9160384349413</v>
      </c>
      <c r="I86" s="79">
        <f>'NEW Summary 1990-2019 GHG'!I16-'NON-ETS &amp; ETS'!I16</f>
        <v>106.5144081947878</v>
      </c>
      <c r="J86" s="79">
        <f>'NEW Summary 1990-2019 GHG'!J16-'NON-ETS &amp; ETS'!J16</f>
        <v>71.132311515373104</v>
      </c>
      <c r="K86" s="79">
        <f>'NEW Summary 1990-2019 GHG'!K16-'NON-ETS &amp; ETS'!K16</f>
        <v>98.39776226846665</v>
      </c>
      <c r="L86" s="79">
        <f>'NEW Summary 1990-2019 GHG'!L16-'NON-ETS &amp; ETS'!L16</f>
        <v>62.016868957811283</v>
      </c>
      <c r="M86" s="79">
        <f>'NEW Summary 1990-2019 GHG'!M16-'NON-ETS &amp; ETS'!M16</f>
        <v>106.97021908512424</v>
      </c>
      <c r="N86" s="79">
        <f>'NEW Summary 1990-2019 GHG'!N16-'NON-ETS &amp; ETS'!N16</f>
        <v>107.55132222127699</v>
      </c>
      <c r="O86" s="79">
        <f>'NEW Summary 1990-2019 GHG'!O16-'NON-ETS &amp; ETS'!O16</f>
        <v>110.29071381132847</v>
      </c>
      <c r="P86" s="79">
        <f>'NEW Summary 1990-2019 GHG'!P16-'NON-ETS &amp; ETS'!P16</f>
        <v>120.61705503348385</v>
      </c>
      <c r="Q86" s="79">
        <f>'NEW Summary 1990-2019 GHG'!Q16-'NON-ETS &amp; ETS'!Q16</f>
        <v>147.88195981466492</v>
      </c>
      <c r="R86" s="79">
        <f>'NEW Summary 1990-2019 GHG'!R16-'NON-ETS &amp; ETS'!R16</f>
        <v>147.46326658721884</v>
      </c>
      <c r="S86" s="79">
        <f>'NEW Summary 1990-2019 GHG'!S16-'NON-ETS &amp; ETS'!S16</f>
        <v>126.55276700374345</v>
      </c>
      <c r="T86" s="79">
        <f>'NEW Summary 1990-2019 GHG'!T16-'NON-ETS &amp; ETS'!T16</f>
        <v>140.98900206700438</v>
      </c>
      <c r="U86" s="79">
        <f>'NEW Summary 1990-2019 GHG'!U16-'NON-ETS &amp; ETS'!U16</f>
        <v>145.60851650058234</v>
      </c>
      <c r="V86" s="79">
        <f>'NEW Summary 1990-2019 GHG'!V16-'NON-ETS &amp; ETS'!V16</f>
        <v>156.32468006689999</v>
      </c>
      <c r="W86" s="79">
        <f>'NEW Summary 1990-2019 GHG'!W16-'NON-ETS &amp; ETS'!W16</f>
        <v>141.8864148765206</v>
      </c>
      <c r="X86" s="79">
        <f>'NEW Summary 1990-2019 GHG'!X16-'NON-ETS &amp; ETS'!X16</f>
        <v>128.94939587746768</v>
      </c>
      <c r="Y86" s="79">
        <f>'NEW Summary 1990-2019 GHG'!Y16-'NON-ETS &amp; ETS'!Y16</f>
        <v>136.95022049506301</v>
      </c>
      <c r="Z86" s="79">
        <f>'NEW Summary 1990-2019 GHG'!Z16-'NON-ETS &amp; ETS'!Z16</f>
        <v>139.15376934714058</v>
      </c>
      <c r="AA86" s="79">
        <f>'NEW Summary 1990-2019 GHG'!AA16-'NON-ETS &amp; ETS'!AA16</f>
        <v>127.98354728944123</v>
      </c>
      <c r="AB86" s="79">
        <f>'NEW Summary 1990-2019 GHG'!AB16-'NON-ETS &amp; ETS'!AB16</f>
        <v>123.91544354223355</v>
      </c>
      <c r="AC86" s="79">
        <f>'NEW Summary 1990-2019 GHG'!AC16-'NON-ETS &amp; ETS'!AC16</f>
        <v>114.18106508793412</v>
      </c>
      <c r="AD86" s="79">
        <f>'NEW Summary 1990-2019 GHG'!AD16-'NON-ETS &amp; ETS'!AD16</f>
        <v>125.17648680001486</v>
      </c>
      <c r="AE86" s="79">
        <f>'NEW Summary 1990-2019 GHG'!AE16-'NON-ETS &amp; ETS'!AE16</f>
        <v>140.66835044954502</v>
      </c>
      <c r="AF86" s="62"/>
      <c r="AG86" s="27">
        <f t="shared" si="14"/>
        <v>0.12376017290116438</v>
      </c>
    </row>
    <row r="87" spans="1:33" x14ac:dyDescent="0.25">
      <c r="A87" s="67" t="s">
        <v>20</v>
      </c>
      <c r="B87" s="61">
        <f t="shared" ref="B87:AB87" si="15">SUM(B88:B92)</f>
        <v>3274.5701902448959</v>
      </c>
      <c r="C87" s="61">
        <f t="shared" si="15"/>
        <v>2961.9136633713592</v>
      </c>
      <c r="D87" s="61">
        <f t="shared" si="15"/>
        <v>2873.5340583860234</v>
      </c>
      <c r="E87" s="61">
        <f t="shared" si="15"/>
        <v>2838.8560942071199</v>
      </c>
      <c r="F87" s="61">
        <f t="shared" si="15"/>
        <v>3077.3096737103683</v>
      </c>
      <c r="G87" s="61">
        <f t="shared" si="15"/>
        <v>2990.935075350942</v>
      </c>
      <c r="H87" s="61">
        <f t="shared" si="15"/>
        <v>3073.0885933630425</v>
      </c>
      <c r="I87" s="61">
        <f t="shared" si="15"/>
        <v>3402.701062066777</v>
      </c>
      <c r="J87" s="61">
        <f t="shared" si="15"/>
        <v>3292.659993381963</v>
      </c>
      <c r="K87" s="61">
        <f t="shared" si="15"/>
        <v>3242.2189641272548</v>
      </c>
      <c r="L87" s="61">
        <f t="shared" si="15"/>
        <v>3789.5008896930258</v>
      </c>
      <c r="M87" s="61">
        <f t="shared" si="15"/>
        <v>3821.7860490602447</v>
      </c>
      <c r="N87" s="61">
        <f t="shared" si="15"/>
        <v>3303.4710366702693</v>
      </c>
      <c r="O87" s="61">
        <f t="shared" si="15"/>
        <v>2496.6623685794016</v>
      </c>
      <c r="P87" s="61">
        <f t="shared" si="15"/>
        <v>2668.2458739727763</v>
      </c>
      <c r="Q87" s="61">
        <f t="shared" si="15"/>
        <v>210.01449933827413</v>
      </c>
      <c r="R87" s="61">
        <f t="shared" si="15"/>
        <v>172.2279106547013</v>
      </c>
      <c r="S87" s="61">
        <f t="shared" si="15"/>
        <v>186.92135190923452</v>
      </c>
      <c r="T87" s="61">
        <f t="shared" si="15"/>
        <v>170.01680404474592</v>
      </c>
      <c r="U87" s="61">
        <f t="shared" si="15"/>
        <v>172.09433993598964</v>
      </c>
      <c r="V87" s="61">
        <f t="shared" si="15"/>
        <v>164.86330769682849</v>
      </c>
      <c r="W87" s="61">
        <f t="shared" si="15"/>
        <v>166.5335807352717</v>
      </c>
      <c r="X87" s="61">
        <f t="shared" si="15"/>
        <v>168.27625886080668</v>
      </c>
      <c r="Y87" s="61">
        <f t="shared" si="15"/>
        <v>176.72237834153384</v>
      </c>
      <c r="Z87" s="61">
        <f t="shared" si="15"/>
        <v>172.5398530062829</v>
      </c>
      <c r="AA87" s="61">
        <f t="shared" si="15"/>
        <v>176.8949182050454</v>
      </c>
      <c r="AB87" s="61">
        <f t="shared" si="15"/>
        <v>181.70154180899527</v>
      </c>
      <c r="AC87" s="61">
        <f t="shared" ref="AC87:AE87" si="16">SUM(AC88:AC92)</f>
        <v>198.32593137242372</v>
      </c>
      <c r="AD87" s="61">
        <f t="shared" si="16"/>
        <v>200.58515920025056</v>
      </c>
      <c r="AE87" s="61">
        <f t="shared" si="16"/>
        <v>202.09735652985265</v>
      </c>
      <c r="AF87" s="62"/>
      <c r="AG87" s="69">
        <f t="shared" si="14"/>
        <v>7.5389292788725889E-3</v>
      </c>
    </row>
    <row r="88" spans="1:33" outlineLevel="1" x14ac:dyDescent="0.25">
      <c r="A88" s="64" t="s">
        <v>21</v>
      </c>
      <c r="B88" s="79">
        <f>'NEW Summary 1990-2019 GHG'!B18-'NON-ETS &amp; ETS'!B18</f>
        <v>1116.7254085014333</v>
      </c>
      <c r="C88" s="79">
        <f>'NEW Summary 1990-2019 GHG'!C18-'NON-ETS &amp; ETS'!C18</f>
        <v>992.38939661731536</v>
      </c>
      <c r="D88" s="79">
        <f>'NEW Summary 1990-2019 GHG'!D18-'NON-ETS &amp; ETS'!D18</f>
        <v>932.96808506651939</v>
      </c>
      <c r="E88" s="79">
        <f>'NEW Summary 1990-2019 GHG'!E18-'NON-ETS &amp; ETS'!E18</f>
        <v>951.12593750870883</v>
      </c>
      <c r="F88" s="79">
        <f>'NEW Summary 1990-2019 GHG'!F18-'NON-ETS &amp; ETS'!F18</f>
        <v>1081.7022655246876</v>
      </c>
      <c r="G88" s="79">
        <f>'NEW Summary 1990-2019 GHG'!G18-'NON-ETS &amp; ETS'!G18</f>
        <v>1084.1810327260134</v>
      </c>
      <c r="H88" s="79">
        <f>'NEW Summary 1990-2019 GHG'!H18-'NON-ETS &amp; ETS'!H18</f>
        <v>1198.3870831754853</v>
      </c>
      <c r="I88" s="79">
        <f>'NEW Summary 1990-2019 GHG'!I18-'NON-ETS &amp; ETS'!I18</f>
        <v>1384.9248481927566</v>
      </c>
      <c r="J88" s="79">
        <f>'NEW Summary 1990-2019 GHG'!J18-'NON-ETS &amp; ETS'!J18</f>
        <v>1288.1260716317763</v>
      </c>
      <c r="K88" s="79">
        <f>'NEW Summary 1990-2019 GHG'!K18-'NON-ETS &amp; ETS'!K18</f>
        <v>1353.709634567598</v>
      </c>
      <c r="L88" s="79">
        <f>'NEW Summary 1990-2019 GHG'!L18-'NON-ETS &amp; ETS'!L18</f>
        <v>1908.7841314126661</v>
      </c>
      <c r="M88" s="79">
        <f>'NEW Summary 1990-2019 GHG'!M18-'NON-ETS &amp; ETS'!M18</f>
        <v>2061.4371933464076</v>
      </c>
      <c r="N88" s="79">
        <f>'NEW Summary 1990-2019 GHG'!N18-'NON-ETS &amp; ETS'!N18</f>
        <v>2063.3791229426015</v>
      </c>
      <c r="O88" s="79">
        <f>'NEW Summary 1990-2019 GHG'!O18-'NON-ETS &amp; ETS'!O18</f>
        <v>2342.3181160836975</v>
      </c>
      <c r="P88" s="79">
        <f>'NEW Summary 1990-2019 GHG'!P18-'NON-ETS &amp; ETS'!P18</f>
        <v>2507.0626593013171</v>
      </c>
      <c r="Q88" s="79">
        <f>'NEW Summary 1990-2019 GHG'!Q18-'NON-ETS &amp; ETS'!Q18</f>
        <v>-1.8884436408129659</v>
      </c>
      <c r="R88" s="79">
        <f>'NEW Summary 1990-2019 GHG'!R18-'NON-ETS &amp; ETS'!R18</f>
        <v>-1.9380486849968293E-2</v>
      </c>
      <c r="S88" s="79">
        <f>'NEW Summary 1990-2019 GHG'!S18-'NON-ETS &amp; ETS'!S18</f>
        <v>0</v>
      </c>
      <c r="T88" s="79">
        <f>'NEW Summary 1990-2019 GHG'!T18-'NON-ETS &amp; ETS'!T18</f>
        <v>-0.65223437260010542</v>
      </c>
      <c r="U88" s="79">
        <f>'NEW Summary 1990-2019 GHG'!U18-'NON-ETS &amp; ETS'!U18</f>
        <v>-2.9480599999942569E-2</v>
      </c>
      <c r="V88" s="79">
        <f>'NEW Summary 1990-2019 GHG'!V18-'NON-ETS &amp; ETS'!V18</f>
        <v>0</v>
      </c>
      <c r="W88" s="79">
        <f>'NEW Summary 1990-2019 GHG'!W18-'NON-ETS &amp; ETS'!W18</f>
        <v>0</v>
      </c>
      <c r="X88" s="79">
        <f>'NEW Summary 1990-2019 GHG'!X18-'NON-ETS &amp; ETS'!X18</f>
        <v>0</v>
      </c>
      <c r="Y88" s="79">
        <f>'NEW Summary 1990-2019 GHG'!Y18-'NON-ETS &amp; ETS'!Y18</f>
        <v>0</v>
      </c>
      <c r="Z88" s="79">
        <f>'NEW Summary 1990-2019 GHG'!Z18-'NON-ETS &amp; ETS'!Z18</f>
        <v>0</v>
      </c>
      <c r="AA88" s="79">
        <f>'NEW Summary 1990-2019 GHG'!AA18-'NON-ETS &amp; ETS'!AA18</f>
        <v>0</v>
      </c>
      <c r="AB88" s="79">
        <f>'NEW Summary 1990-2019 GHG'!AB18-'NON-ETS &amp; ETS'!AB18</f>
        <v>0</v>
      </c>
      <c r="AC88" s="79">
        <f>'NEW Summary 1990-2019 GHG'!AC18-'NON-ETS &amp; ETS'!AC18</f>
        <v>0</v>
      </c>
      <c r="AD88" s="79">
        <f>'NEW Summary 1990-2019 GHG'!AD18-'NON-ETS &amp; ETS'!AD18</f>
        <v>0</v>
      </c>
      <c r="AE88" s="79">
        <f>'NEW Summary 1990-2019 GHG'!AE18-'NON-ETS &amp; ETS'!AE18</f>
        <v>0</v>
      </c>
      <c r="AF88" s="62"/>
      <c r="AG88" s="27"/>
    </row>
    <row r="89" spans="1:33" outlineLevel="1" x14ac:dyDescent="0.25">
      <c r="A89" s="64" t="s">
        <v>22</v>
      </c>
      <c r="B89" s="79">
        <f>'NEW Summary 1990-2019 GHG'!B19-'NON-ETS &amp; ETS'!B19</f>
        <v>1985.5534978391947</v>
      </c>
      <c r="C89" s="79">
        <f>'NEW Summary 1990-2019 GHG'!C19-'NON-ETS &amp; ETS'!C19</f>
        <v>1811.3149009289532</v>
      </c>
      <c r="D89" s="79">
        <f>'NEW Summary 1990-2019 GHG'!D19-'NON-ETS &amp; ETS'!D19</f>
        <v>1784.5598679642192</v>
      </c>
      <c r="E89" s="79">
        <f>'NEW Summary 1990-2019 GHG'!E19-'NON-ETS &amp; ETS'!E19</f>
        <v>1727.1851861620685</v>
      </c>
      <c r="F89" s="79">
        <f>'NEW Summary 1990-2019 GHG'!F19-'NON-ETS &amp; ETS'!F19</f>
        <v>1837.6240166776079</v>
      </c>
      <c r="G89" s="79">
        <f>'NEW Summary 1990-2019 GHG'!G19-'NON-ETS &amp; ETS'!G19</f>
        <v>1754.435682700223</v>
      </c>
      <c r="H89" s="79">
        <f>'NEW Summary 1990-2019 GHG'!H19-'NON-ETS &amp; ETS'!H19</f>
        <v>1703.8488518539398</v>
      </c>
      <c r="I89" s="79">
        <f>'NEW Summary 1990-2019 GHG'!I19-'NON-ETS &amp; ETS'!I19</f>
        <v>1854.1229536725268</v>
      </c>
      <c r="J89" s="79">
        <f>'NEW Summary 1990-2019 GHG'!J19-'NON-ETS &amp; ETS'!J19</f>
        <v>1839.8040564006601</v>
      </c>
      <c r="K89" s="79">
        <f>'NEW Summary 1990-2019 GHG'!K19-'NON-ETS &amp; ETS'!K19</f>
        <v>1723.8160338628056</v>
      </c>
      <c r="L89" s="79">
        <f>'NEW Summary 1990-2019 GHG'!L19-'NON-ETS &amp; ETS'!L19</f>
        <v>1663.2983634614227</v>
      </c>
      <c r="M89" s="79">
        <f>'NEW Summary 1990-2019 GHG'!M19-'NON-ETS &amp; ETS'!M19</f>
        <v>1602.9141868890472</v>
      </c>
      <c r="N89" s="79">
        <f>'NEW Summary 1990-2019 GHG'!N19-'NON-ETS &amp; ETS'!N19</f>
        <v>1091.7655638550139</v>
      </c>
      <c r="O89" s="79">
        <f>'NEW Summary 1990-2019 GHG'!O19-'NON-ETS &amp; ETS'!O19</f>
        <v>0.29746752765364803</v>
      </c>
      <c r="P89" s="79" t="s">
        <v>23</v>
      </c>
      <c r="Q89" s="79" t="s">
        <v>23</v>
      </c>
      <c r="R89" s="79" t="s">
        <v>23</v>
      </c>
      <c r="S89" s="79" t="s">
        <v>23</v>
      </c>
      <c r="T89" s="79" t="s">
        <v>23</v>
      </c>
      <c r="U89" s="79" t="s">
        <v>23</v>
      </c>
      <c r="V89" s="79" t="s">
        <v>23</v>
      </c>
      <c r="W89" s="79" t="s">
        <v>23</v>
      </c>
      <c r="X89" s="79" t="s">
        <v>23</v>
      </c>
      <c r="Y89" s="79" t="s">
        <v>23</v>
      </c>
      <c r="Z89" s="79" t="s">
        <v>23</v>
      </c>
      <c r="AA89" s="79" t="s">
        <v>23</v>
      </c>
      <c r="AB89" s="79" t="s">
        <v>23</v>
      </c>
      <c r="AC89" s="79" t="s">
        <v>23</v>
      </c>
      <c r="AD89" s="79" t="s">
        <v>23</v>
      </c>
      <c r="AE89" s="79" t="s">
        <v>23</v>
      </c>
      <c r="AF89" s="62"/>
      <c r="AG89" s="27"/>
    </row>
    <row r="90" spans="1:33" outlineLevel="1" x14ac:dyDescent="0.25">
      <c r="A90" s="64" t="s">
        <v>24</v>
      </c>
      <c r="B90" s="79">
        <f>'NEW Summary 1990-2019 GHG'!B20-'NON-ETS &amp; ETS'!B20</f>
        <v>26.080000000000002</v>
      </c>
      <c r="C90" s="79">
        <f>'NEW Summary 1990-2019 GHG'!C20-'NON-ETS &amp; ETS'!C20</f>
        <v>23.44</v>
      </c>
      <c r="D90" s="79">
        <f>'NEW Summary 1990-2019 GHG'!D20-'NON-ETS &amp; ETS'!D20</f>
        <v>20.56</v>
      </c>
      <c r="E90" s="79">
        <f>'NEW Summary 1990-2019 GHG'!E20-'NON-ETS &amp; ETS'!E20</f>
        <v>26.080000000000002</v>
      </c>
      <c r="F90" s="79">
        <f>'NEW Summary 1990-2019 GHG'!F20-'NON-ETS &amp; ETS'!F20</f>
        <v>21.28</v>
      </c>
      <c r="G90" s="79">
        <f>'NEW Summary 1990-2019 GHG'!G20-'NON-ETS &amp; ETS'!G20</f>
        <v>24.8</v>
      </c>
      <c r="H90" s="79">
        <f>'NEW Summary 1990-2019 GHG'!H20-'NON-ETS &amp; ETS'!H20</f>
        <v>27.28</v>
      </c>
      <c r="I90" s="79">
        <f>'NEW Summary 1990-2019 GHG'!I20-'NON-ETS &amp; ETS'!I20</f>
        <v>26.96</v>
      </c>
      <c r="J90" s="79">
        <f>'NEW Summary 1990-2019 GHG'!J20-'NON-ETS &amp; ETS'!J20</f>
        <v>28.64</v>
      </c>
      <c r="K90" s="79">
        <f>'NEW Summary 1990-2019 GHG'!K20-'NON-ETS &amp; ETS'!K20</f>
        <v>26.8</v>
      </c>
      <c r="L90" s="79">
        <f>'NEW Summary 1990-2019 GHG'!L20-'NON-ETS &amp; ETS'!L20</f>
        <v>28.8</v>
      </c>
      <c r="M90" s="79">
        <f>'NEW Summary 1990-2019 GHG'!M20-'NON-ETS &amp; ETS'!M20</f>
        <v>12</v>
      </c>
      <c r="N90" s="79" t="s">
        <v>23</v>
      </c>
      <c r="O90" s="79" t="s">
        <v>23</v>
      </c>
      <c r="P90" s="79" t="s">
        <v>23</v>
      </c>
      <c r="Q90" s="79" t="s">
        <v>23</v>
      </c>
      <c r="R90" s="79" t="s">
        <v>23</v>
      </c>
      <c r="S90" s="79" t="s">
        <v>23</v>
      </c>
      <c r="T90" s="79" t="s">
        <v>23</v>
      </c>
      <c r="U90" s="79" t="s">
        <v>23</v>
      </c>
      <c r="V90" s="79" t="s">
        <v>23</v>
      </c>
      <c r="W90" s="79" t="s">
        <v>23</v>
      </c>
      <c r="X90" s="79" t="s">
        <v>23</v>
      </c>
      <c r="Y90" s="79" t="s">
        <v>23</v>
      </c>
      <c r="Z90" s="79" t="s">
        <v>23</v>
      </c>
      <c r="AA90" s="79" t="s">
        <v>23</v>
      </c>
      <c r="AB90" s="79" t="s">
        <v>23</v>
      </c>
      <c r="AC90" s="79" t="s">
        <v>23</v>
      </c>
      <c r="AD90" s="79" t="s">
        <v>23</v>
      </c>
      <c r="AE90" s="79" t="s">
        <v>23</v>
      </c>
      <c r="AF90" s="62"/>
      <c r="AG90" s="27"/>
    </row>
    <row r="91" spans="1:33" outlineLevel="1" x14ac:dyDescent="0.25">
      <c r="A91" s="64" t="s">
        <v>25</v>
      </c>
      <c r="B91" s="79">
        <f>'NEW Summary 1990-2019 GHG'!B21-'NON-ETS &amp; ETS'!B21</f>
        <v>114.86943190426791</v>
      </c>
      <c r="C91" s="79">
        <f>'NEW Summary 1990-2019 GHG'!C21-'NON-ETS &amp; ETS'!C21</f>
        <v>103.24960782509081</v>
      </c>
      <c r="D91" s="79">
        <f>'NEW Summary 1990-2019 GHG'!D21-'NON-ETS &amp; ETS'!D21</f>
        <v>103.66887535528471</v>
      </c>
      <c r="E91" s="79">
        <f>'NEW Summary 1990-2019 GHG'!E21-'NON-ETS &amp; ETS'!E21</f>
        <v>102.51251653634259</v>
      </c>
      <c r="F91" s="79">
        <f>'NEW Summary 1990-2019 GHG'!F21-'NON-ETS &amp; ETS'!F21</f>
        <v>104.64544550807274</v>
      </c>
      <c r="G91" s="79">
        <f>'NEW Summary 1990-2019 GHG'!G21-'NON-ETS &amp; ETS'!G21</f>
        <v>95.322737924705194</v>
      </c>
      <c r="H91" s="79">
        <f>'NEW Summary 1990-2019 GHG'!H21-'NON-ETS &amp; ETS'!H21</f>
        <v>111.15532433361714</v>
      </c>
      <c r="I91" s="79">
        <f>'NEW Summary 1990-2019 GHG'!I21-'NON-ETS &amp; ETS'!I21</f>
        <v>103.93441820149353</v>
      </c>
      <c r="J91" s="79">
        <f>'NEW Summary 1990-2019 GHG'!J21-'NON-ETS &amp; ETS'!J21</f>
        <v>102.98415134952705</v>
      </c>
      <c r="K91" s="79">
        <f>'NEW Summary 1990-2019 GHG'!K21-'NON-ETS &amp; ETS'!K21</f>
        <v>104.44339169685118</v>
      </c>
      <c r="L91" s="79">
        <f>'NEW Summary 1990-2019 GHG'!L21-'NON-ETS &amp; ETS'!L21</f>
        <v>154.74026481893662</v>
      </c>
      <c r="M91" s="79">
        <f>'NEW Summary 1990-2019 GHG'!M21-'NON-ETS &amp; ETS'!M21</f>
        <v>111.04070082479046</v>
      </c>
      <c r="N91" s="79">
        <f>'NEW Summary 1990-2019 GHG'!N21-'NON-ETS &amp; ETS'!N21</f>
        <v>113.30658187265377</v>
      </c>
      <c r="O91" s="79">
        <f>'NEW Summary 1990-2019 GHG'!O21-'NON-ETS &amp; ETS'!O21</f>
        <v>118.46647896805031</v>
      </c>
      <c r="P91" s="79">
        <f>'NEW Summary 1990-2019 GHG'!P21-'NON-ETS &amp; ETS'!P21</f>
        <v>125.01912667145896</v>
      </c>
      <c r="Q91" s="79">
        <f>'NEW Summary 1990-2019 GHG'!Q21-'NON-ETS &amp; ETS'!Q21</f>
        <v>174.94677097908709</v>
      </c>
      <c r="R91" s="79">
        <f>'NEW Summary 1990-2019 GHG'!R21-'NON-ETS &amp; ETS'!R21</f>
        <v>134.40516514155127</v>
      </c>
      <c r="S91" s="79">
        <f>'NEW Summary 1990-2019 GHG'!S21-'NON-ETS &amp; ETS'!S21</f>
        <v>147.80169990923451</v>
      </c>
      <c r="T91" s="79">
        <f>'NEW Summary 1990-2019 GHG'!T21-'NON-ETS &amp; ETS'!T21</f>
        <v>130.57224441734604</v>
      </c>
      <c r="U91" s="79">
        <f>'NEW Summary 1990-2019 GHG'!U21-'NON-ETS &amp; ETS'!U21</f>
        <v>131.59522453598959</v>
      </c>
      <c r="V91" s="79">
        <f>'NEW Summary 1990-2019 GHG'!V21-'NON-ETS &amp; ETS'!V21</f>
        <v>124.14339569682846</v>
      </c>
      <c r="W91" s="79">
        <f>'NEW Summary 1990-2019 GHG'!W21-'NON-ETS &amp; ETS'!W21</f>
        <v>125.63397473527169</v>
      </c>
      <c r="X91" s="79">
        <f>'NEW Summary 1990-2019 GHG'!X21-'NON-ETS &amp; ETS'!X21</f>
        <v>127.28278286080669</v>
      </c>
      <c r="Y91" s="79">
        <f>'NEW Summary 1990-2019 GHG'!Y21-'NON-ETS &amp; ETS'!Y21</f>
        <v>135.66006434153383</v>
      </c>
      <c r="Z91" s="79">
        <f>'NEW Summary 1990-2019 GHG'!Z21-'NON-ETS &amp; ETS'!Z21</f>
        <v>131.3300290062829</v>
      </c>
      <c r="AA91" s="79">
        <f>'NEW Summary 1990-2019 GHG'!AA21-'NON-ETS &amp; ETS'!AA21</f>
        <v>135.45444220504541</v>
      </c>
      <c r="AB91" s="79">
        <f>'NEW Summary 1990-2019 GHG'!AB21-'NON-ETS &amp; ETS'!AB21</f>
        <v>139.13046870899527</v>
      </c>
      <c r="AC91" s="79">
        <f>'NEW Summary 1990-2019 GHG'!AC21-'NON-ETS &amp; ETS'!AC21</f>
        <v>155.55185769242374</v>
      </c>
      <c r="AD91" s="79">
        <f>'NEW Summary 1990-2019 GHG'!AD21-'NON-ETS &amp; ETS'!AD21</f>
        <v>157.60808494025056</v>
      </c>
      <c r="AE91" s="79">
        <f>'NEW Summary 1990-2019 GHG'!AE21-'NON-ETS &amp; ETS'!AE21</f>
        <v>158.09914652985265</v>
      </c>
      <c r="AF91" s="62"/>
      <c r="AG91" s="27">
        <f t="shared" si="14"/>
        <v>3.1157131931921198E-3</v>
      </c>
    </row>
    <row r="92" spans="1:33" outlineLevel="1" x14ac:dyDescent="0.25">
      <c r="A92" s="64" t="s">
        <v>26</v>
      </c>
      <c r="B92" s="79">
        <f>'NEW Summary 1990-2019 GHG'!B22-'NON-ETS &amp; ETS'!B22</f>
        <v>31.341851999999999</v>
      </c>
      <c r="C92" s="79">
        <f>'NEW Summary 1990-2019 GHG'!C22-'NON-ETS &amp; ETS'!C22</f>
        <v>31.519757999999996</v>
      </c>
      <c r="D92" s="79">
        <f>'NEW Summary 1990-2019 GHG'!D22-'NON-ETS &amp; ETS'!D22</f>
        <v>31.777229999999999</v>
      </c>
      <c r="E92" s="79">
        <f>'NEW Summary 1990-2019 GHG'!E22-'NON-ETS &amp; ETS'!E22</f>
        <v>31.952453999999999</v>
      </c>
      <c r="F92" s="79">
        <f>'NEW Summary 1990-2019 GHG'!F22-'NON-ETS &amp; ETS'!F22</f>
        <v>32.057946000000001</v>
      </c>
      <c r="G92" s="79">
        <f>'NEW Summary 1990-2019 GHG'!G22-'NON-ETS &amp; ETS'!G22</f>
        <v>32.195622</v>
      </c>
      <c r="H92" s="79">
        <f>'NEW Summary 1990-2019 GHG'!H22-'NON-ETS &amp; ETS'!H22</f>
        <v>32.417333999999997</v>
      </c>
      <c r="I92" s="79">
        <f>'NEW Summary 1990-2019 GHG'!I22-'NON-ETS &amp; ETS'!I22</f>
        <v>32.758842000000001</v>
      </c>
      <c r="J92" s="79">
        <f>'NEW Summary 1990-2019 GHG'!J22-'NON-ETS &amp; ETS'!J22</f>
        <v>33.105713999999992</v>
      </c>
      <c r="K92" s="79">
        <f>'NEW Summary 1990-2019 GHG'!K22-'NON-ETS &amp; ETS'!K22</f>
        <v>33.449903999999997</v>
      </c>
      <c r="L92" s="79">
        <f>'NEW Summary 1990-2019 GHG'!L22-'NON-ETS &amp; ETS'!L22</f>
        <v>33.878130000000006</v>
      </c>
      <c r="M92" s="79">
        <f>'NEW Summary 1990-2019 GHG'!M22-'NON-ETS &amp; ETS'!M22</f>
        <v>34.393967999999994</v>
      </c>
      <c r="N92" s="79">
        <f>'NEW Summary 1990-2019 GHG'!N22-'NON-ETS &amp; ETS'!N22</f>
        <v>35.019767999999999</v>
      </c>
      <c r="O92" s="79">
        <f>'NEW Summary 1990-2019 GHG'!O22-'NON-ETS &amp; ETS'!O22</f>
        <v>35.580306</v>
      </c>
      <c r="P92" s="79">
        <f>'NEW Summary 1990-2019 GHG'!P22-'NON-ETS &amp; ETS'!P22</f>
        <v>36.164088</v>
      </c>
      <c r="Q92" s="79">
        <f>'NEW Summary 1990-2019 GHG'!Q22-'NON-ETS &amp; ETS'!Q22</f>
        <v>36.956172000000002</v>
      </c>
      <c r="R92" s="79">
        <f>'NEW Summary 1990-2019 GHG'!R22-'NON-ETS &amp; ETS'!R22</f>
        <v>37.842125999999993</v>
      </c>
      <c r="S92" s="79">
        <f>'NEW Summary 1990-2019 GHG'!S22-'NON-ETS &amp; ETS'!S22</f>
        <v>39.119652000000002</v>
      </c>
      <c r="T92" s="79">
        <f>'NEW Summary 1990-2019 GHG'!T22-'NON-ETS &amp; ETS'!T22</f>
        <v>40.096794000000003</v>
      </c>
      <c r="U92" s="79">
        <f>'NEW Summary 1990-2019 GHG'!U22-'NON-ETS &amp; ETS'!U22</f>
        <v>40.528595999999993</v>
      </c>
      <c r="V92" s="79">
        <f>'NEW Summary 1990-2019 GHG'!V22-'NON-ETS &amp; ETS'!V22</f>
        <v>40.719912000000008</v>
      </c>
      <c r="W92" s="79">
        <f>'NEW Summary 1990-2019 GHG'!W22-'NON-ETS &amp; ETS'!W22</f>
        <v>40.899605999999991</v>
      </c>
      <c r="X92" s="79">
        <f>'NEW Summary 1990-2019 GHG'!X22-'NON-ETS &amp; ETS'!X22</f>
        <v>40.993475999999994</v>
      </c>
      <c r="Y92" s="79">
        <f>'NEW Summary 1990-2019 GHG'!Y22-'NON-ETS &amp; ETS'!Y22</f>
        <v>41.062314000000001</v>
      </c>
      <c r="Z92" s="79">
        <f>'NEW Summary 1990-2019 GHG'!Z22-'NON-ETS &amp; ETS'!Z22</f>
        <v>41.209824000000005</v>
      </c>
      <c r="AA92" s="79">
        <f>'NEW Summary 1990-2019 GHG'!AA22-'NON-ETS &amp; ETS'!AA22</f>
        <v>41.440475999999997</v>
      </c>
      <c r="AB92" s="79">
        <f>'NEW Summary 1990-2019 GHG'!AB22-'NON-ETS &amp; ETS'!AB22</f>
        <v>42.571073099999992</v>
      </c>
      <c r="AC92" s="79">
        <f>'NEW Summary 1990-2019 GHG'!AC22-'NON-ETS &amp; ETS'!AC22</f>
        <v>42.774073680000001</v>
      </c>
      <c r="AD92" s="79">
        <f>'NEW Summary 1990-2019 GHG'!AD22-'NON-ETS &amp; ETS'!AD22</f>
        <v>42.977074260000002</v>
      </c>
      <c r="AE92" s="79">
        <f>'NEW Summary 1990-2019 GHG'!AE22-'NON-ETS &amp; ETS'!AE22</f>
        <v>43.998209999999993</v>
      </c>
      <c r="AF92" s="62"/>
      <c r="AG92" s="27">
        <f t="shared" si="14"/>
        <v>2.3760010600591106E-2</v>
      </c>
    </row>
    <row r="93" spans="1:33" x14ac:dyDescent="0.25">
      <c r="A93" s="67" t="s">
        <v>27</v>
      </c>
      <c r="B93" s="61">
        <f>'NEW Summary 1990-2019 GHG'!B23-'NON-ETS &amp; ETS'!B23</f>
        <v>34.591111871073778</v>
      </c>
      <c r="C93" s="61">
        <f>'NEW Summary 1990-2019 GHG'!C23-'NON-ETS &amp; ETS'!C23</f>
        <v>49.500497452363035</v>
      </c>
      <c r="D93" s="61">
        <f>'NEW Summary 1990-2019 GHG'!D23-'NON-ETS &amp; ETS'!D23</f>
        <v>64.409697447839392</v>
      </c>
      <c r="E93" s="61">
        <f>'NEW Summary 1990-2019 GHG'!E23-'NON-ETS &amp; ETS'!E23</f>
        <v>106.4251771817589</v>
      </c>
      <c r="F93" s="61">
        <f>'NEW Summary 1990-2019 GHG'!F23-'NON-ETS &amp; ETS'!F23</f>
        <v>149.55114964682372</v>
      </c>
      <c r="G93" s="61">
        <f>'NEW Summary 1990-2019 GHG'!G23-'NON-ETS &amp; ETS'!G23</f>
        <v>226.32569284457796</v>
      </c>
      <c r="H93" s="61">
        <f>'NEW Summary 1990-2019 GHG'!H23-'NON-ETS &amp; ETS'!H23</f>
        <v>326.19440166358964</v>
      </c>
      <c r="I93" s="61">
        <f>'NEW Summary 1990-2019 GHG'!I23-'NON-ETS &amp; ETS'!I23</f>
        <v>459.71553127864462</v>
      </c>
      <c r="J93" s="61">
        <f>'NEW Summary 1990-2019 GHG'!J23-'NON-ETS &amp; ETS'!J23</f>
        <v>373.29692450324723</v>
      </c>
      <c r="K93" s="61">
        <f>'NEW Summary 1990-2019 GHG'!K23-'NON-ETS &amp; ETS'!K23</f>
        <v>532.06751613494816</v>
      </c>
      <c r="L93" s="61">
        <f>'NEW Summary 1990-2019 GHG'!L23-'NON-ETS &amp; ETS'!L23</f>
        <v>768.65767343127561</v>
      </c>
      <c r="M93" s="61">
        <f>'NEW Summary 1990-2019 GHG'!M23-'NON-ETS &amp; ETS'!M23</f>
        <v>781.64143932970069</v>
      </c>
      <c r="N93" s="61">
        <f>'NEW Summary 1990-2019 GHG'!N23-'NON-ETS &amp; ETS'!N23</f>
        <v>772.78591306011549</v>
      </c>
      <c r="O93" s="61">
        <f>'NEW Summary 1990-2019 GHG'!O23-'NON-ETS &amp; ETS'!O23</f>
        <v>987.46532975798198</v>
      </c>
      <c r="P93" s="61">
        <f>'NEW Summary 1990-2019 GHG'!P23-'NON-ETS &amp; ETS'!P23</f>
        <v>1001.7420573406979</v>
      </c>
      <c r="Q93" s="61">
        <f>'NEW Summary 1990-2019 GHG'!Q23-'NON-ETS &amp; ETS'!Q23</f>
        <v>1201.0849917719931</v>
      </c>
      <c r="R93" s="61">
        <f>'NEW Summary 1990-2019 GHG'!R23-'NON-ETS &amp; ETS'!R23</f>
        <v>1181.1519152444428</v>
      </c>
      <c r="S93" s="61">
        <f>'NEW Summary 1990-2019 GHG'!S23-'NON-ETS &amp; ETS'!S23</f>
        <v>1177.0865031968995</v>
      </c>
      <c r="T93" s="61">
        <f>'NEW Summary 1990-2019 GHG'!T23-'NON-ETS &amp; ETS'!T23</f>
        <v>1187.5243168639265</v>
      </c>
      <c r="U93" s="61">
        <f>'NEW Summary 1990-2019 GHG'!U23-'NON-ETS &amp; ETS'!U23</f>
        <v>1151.6544790088233</v>
      </c>
      <c r="V93" s="61">
        <f>'NEW Summary 1990-2019 GHG'!V23-'NON-ETS &amp; ETS'!V23</f>
        <v>1128.2217829426975</v>
      </c>
      <c r="W93" s="61">
        <f>'NEW Summary 1990-2019 GHG'!W23-'NON-ETS &amp; ETS'!W23</f>
        <v>1146.0560479227756</v>
      </c>
      <c r="X93" s="61">
        <f>'NEW Summary 1990-2019 GHG'!X23-'NON-ETS &amp; ETS'!X23</f>
        <v>1122.9563278049452</v>
      </c>
      <c r="Y93" s="61">
        <f>'NEW Summary 1990-2019 GHG'!Y23-'NON-ETS &amp; ETS'!Y23</f>
        <v>1159.3641425611652</v>
      </c>
      <c r="Z93" s="61">
        <f>'NEW Summary 1990-2019 GHG'!Z23-'NON-ETS &amp; ETS'!Z23</f>
        <v>1232.2081113263789</v>
      </c>
      <c r="AA93" s="61">
        <f>'NEW Summary 1990-2019 GHG'!AA23-'NON-ETS &amp; ETS'!AA23</f>
        <v>1235.8100202031376</v>
      </c>
      <c r="AB93" s="61">
        <f>'NEW Summary 1990-2019 GHG'!AB23-'NON-ETS &amp; ETS'!AB23</f>
        <v>1320.8418435629949</v>
      </c>
      <c r="AC93" s="61">
        <f>'NEW Summary 1990-2019 GHG'!AC23-'NON-ETS &amp; ETS'!AC23</f>
        <v>1345.210917699648</v>
      </c>
      <c r="AD93" s="61">
        <f>'NEW Summary 1990-2019 GHG'!AD23-'NON-ETS &amp; ETS'!AD23</f>
        <v>1160.1272734106369</v>
      </c>
      <c r="AE93" s="61">
        <f>'NEW Summary 1990-2019 GHG'!AE23-'NON-ETS &amp; ETS'!AE23</f>
        <v>1074.6298413262814</v>
      </c>
      <c r="AF93" s="62"/>
      <c r="AG93" s="69">
        <f t="shared" si="14"/>
        <v>-7.3696596954404142E-2</v>
      </c>
    </row>
    <row r="94" spans="1:33" x14ac:dyDescent="0.25">
      <c r="A94" s="67" t="s">
        <v>28</v>
      </c>
      <c r="B94" s="61">
        <f t="shared" ref="B94:AB94" si="17">SUM(B95:B101)</f>
        <v>19324.324527135857</v>
      </c>
      <c r="C94" s="61">
        <f t="shared" si="17"/>
        <v>19527.142591958305</v>
      </c>
      <c r="D94" s="61">
        <f t="shared" si="17"/>
        <v>19645.875638334666</v>
      </c>
      <c r="E94" s="61">
        <f t="shared" si="17"/>
        <v>19973.785113496368</v>
      </c>
      <c r="F94" s="61">
        <f t="shared" si="17"/>
        <v>20261.519768810333</v>
      </c>
      <c r="G94" s="61">
        <f t="shared" si="17"/>
        <v>21018.344810843129</v>
      </c>
      <c r="H94" s="61">
        <f t="shared" si="17"/>
        <v>21291.305815839849</v>
      </c>
      <c r="I94" s="61">
        <f t="shared" si="17"/>
        <v>21459.728258741889</v>
      </c>
      <c r="J94" s="61">
        <f t="shared" si="17"/>
        <v>21981.853454632033</v>
      </c>
      <c r="K94" s="61">
        <f t="shared" si="17"/>
        <v>21741.316867447975</v>
      </c>
      <c r="L94" s="61">
        <f t="shared" si="17"/>
        <v>20919.787111437701</v>
      </c>
      <c r="M94" s="61">
        <f t="shared" si="17"/>
        <v>20694.993687173384</v>
      </c>
      <c r="N94" s="61">
        <f t="shared" si="17"/>
        <v>20461.151176506279</v>
      </c>
      <c r="O94" s="61">
        <f t="shared" si="17"/>
        <v>20820.955704071654</v>
      </c>
      <c r="P94" s="61">
        <f t="shared" si="17"/>
        <v>20451.728039929269</v>
      </c>
      <c r="Q94" s="61">
        <f t="shared" si="17"/>
        <v>20371.898223712367</v>
      </c>
      <c r="R94" s="61">
        <f t="shared" si="17"/>
        <v>20193.925115420141</v>
      </c>
      <c r="S94" s="61">
        <f t="shared" si="17"/>
        <v>19604.143717427007</v>
      </c>
      <c r="T94" s="61">
        <f t="shared" si="17"/>
        <v>19526.120376279683</v>
      </c>
      <c r="U94" s="61">
        <f t="shared" si="17"/>
        <v>19098.682741255987</v>
      </c>
      <c r="V94" s="61">
        <f t="shared" si="17"/>
        <v>19162.065470495087</v>
      </c>
      <c r="W94" s="61">
        <f t="shared" si="17"/>
        <v>18485.290361541116</v>
      </c>
      <c r="X94" s="61">
        <f t="shared" si="17"/>
        <v>19263.812883710081</v>
      </c>
      <c r="Y94" s="61">
        <f t="shared" si="17"/>
        <v>20009.828401211817</v>
      </c>
      <c r="Z94" s="61">
        <f t="shared" si="17"/>
        <v>19466.016205070555</v>
      </c>
      <c r="AA94" s="61">
        <f t="shared" si="17"/>
        <v>19970.978682498961</v>
      </c>
      <c r="AB94" s="61">
        <f t="shared" si="17"/>
        <v>20479.432636642898</v>
      </c>
      <c r="AC94" s="61">
        <f t="shared" ref="AC94:AE94" si="18">SUM(AC95:AC101)</f>
        <v>21178.736509275255</v>
      </c>
      <c r="AD94" s="61">
        <f t="shared" si="18"/>
        <v>22011.565425070112</v>
      </c>
      <c r="AE94" s="61">
        <f t="shared" si="18"/>
        <v>21151.241523250534</v>
      </c>
      <c r="AF94" s="62"/>
      <c r="AG94" s="69">
        <f t="shared" si="14"/>
        <v>-3.9085084827256797E-2</v>
      </c>
    </row>
    <row r="95" spans="1:33" outlineLevel="1" x14ac:dyDescent="0.25">
      <c r="A95" s="64" t="s">
        <v>29</v>
      </c>
      <c r="B95" s="79">
        <f>'NEW Summary 1990-2019 GHG'!B25-'NON-ETS &amp; ETS'!B25</f>
        <v>10466.066693626075</v>
      </c>
      <c r="C95" s="79">
        <f>'NEW Summary 1990-2019 GHG'!C25-'NON-ETS &amp; ETS'!C25</f>
        <v>10660.547678512488</v>
      </c>
      <c r="D95" s="79">
        <f>'NEW Summary 1990-2019 GHG'!D25-'NON-ETS &amp; ETS'!D25</f>
        <v>10852.00217283778</v>
      </c>
      <c r="E95" s="79">
        <f>'NEW Summary 1990-2019 GHG'!E25-'NON-ETS &amp; ETS'!E25</f>
        <v>10942.326463158119</v>
      </c>
      <c r="F95" s="79">
        <f>'NEW Summary 1990-2019 GHG'!F25-'NON-ETS &amp; ETS'!F25</f>
        <v>10976.466639185966</v>
      </c>
      <c r="G95" s="79">
        <f>'NEW Summary 1990-2019 GHG'!G25-'NON-ETS &amp; ETS'!G25</f>
        <v>11085.93373541304</v>
      </c>
      <c r="H95" s="79">
        <f>'NEW Summary 1990-2019 GHG'!H25-'NON-ETS &amp; ETS'!H25</f>
        <v>11470.212074696638</v>
      </c>
      <c r="I95" s="79">
        <f>'NEW Summary 1990-2019 GHG'!I25-'NON-ETS &amp; ETS'!I25</f>
        <v>11811.870224809058</v>
      </c>
      <c r="J95" s="79">
        <f>'NEW Summary 1990-2019 GHG'!J25-'NON-ETS &amp; ETS'!J25</f>
        <v>12040.36882009474</v>
      </c>
      <c r="K95" s="79">
        <f>'NEW Summary 1990-2019 GHG'!K25-'NON-ETS &amp; ETS'!K25</f>
        <v>11742.651515125888</v>
      </c>
      <c r="L95" s="79">
        <f>'NEW Summary 1990-2019 GHG'!L25-'NON-ETS &amp; ETS'!L25</f>
        <v>11295.770135360593</v>
      </c>
      <c r="M95" s="79">
        <f>'NEW Summary 1990-2019 GHG'!M25-'NON-ETS &amp; ETS'!M25</f>
        <v>11308.710130901731</v>
      </c>
      <c r="N95" s="79">
        <f>'NEW Summary 1990-2019 GHG'!N25-'NON-ETS &amp; ETS'!N25</f>
        <v>11264.603627702762</v>
      </c>
      <c r="O95" s="79">
        <f>'NEW Summary 1990-2019 GHG'!O25-'NON-ETS &amp; ETS'!O25</f>
        <v>11302.743895659585</v>
      </c>
      <c r="P95" s="79">
        <f>'NEW Summary 1990-2019 GHG'!P25-'NON-ETS &amp; ETS'!P25</f>
        <v>11241.255673611189</v>
      </c>
      <c r="Q95" s="79">
        <f>'NEW Summary 1990-2019 GHG'!Q25-'NON-ETS &amp; ETS'!Q25</f>
        <v>11217.330901472804</v>
      </c>
      <c r="R95" s="79">
        <f>'NEW Summary 1990-2019 GHG'!R25-'NON-ETS &amp; ETS'!R25</f>
        <v>11304.710444586908</v>
      </c>
      <c r="S95" s="79">
        <f>'NEW Summary 1990-2019 GHG'!S25-'NON-ETS &amp; ETS'!S25</f>
        <v>10951.346415367289</v>
      </c>
      <c r="T95" s="79">
        <f>'NEW Summary 1990-2019 GHG'!T25-'NON-ETS &amp; ETS'!T25</f>
        <v>10964.90014598888</v>
      </c>
      <c r="U95" s="79">
        <f>'NEW Summary 1990-2019 GHG'!U25-'NON-ETS &amp; ETS'!U25</f>
        <v>10789.133150387202</v>
      </c>
      <c r="V95" s="79">
        <f>'NEW Summary 1990-2019 GHG'!V25-'NON-ETS &amp; ETS'!V25</f>
        <v>10554.669290296861</v>
      </c>
      <c r="W95" s="79">
        <f>'NEW Summary 1990-2019 GHG'!W25-'NON-ETS &amp; ETS'!W25</f>
        <v>10419.329881054276</v>
      </c>
      <c r="X95" s="79">
        <f>'NEW Summary 1990-2019 GHG'!X25-'NON-ETS &amp; ETS'!X25</f>
        <v>11043.027430425514</v>
      </c>
      <c r="Y95" s="79">
        <f>'NEW Summary 1990-2019 GHG'!Y25-'NON-ETS &amp; ETS'!Y25</f>
        <v>11144.523065171637</v>
      </c>
      <c r="Z95" s="79">
        <f>'NEW Summary 1990-2019 GHG'!Z25-'NON-ETS &amp; ETS'!Z25</f>
        <v>11063.691314453081</v>
      </c>
      <c r="AA95" s="79">
        <f>'NEW Summary 1990-2019 GHG'!AA25-'NON-ETS &amp; ETS'!AA25</f>
        <v>11463.65668811105</v>
      </c>
      <c r="AB95" s="79">
        <f>'NEW Summary 1990-2019 GHG'!AB25-'NON-ETS &amp; ETS'!AB25</f>
        <v>11789.939081336175</v>
      </c>
      <c r="AC95" s="79">
        <f>'NEW Summary 1990-2019 GHG'!AC25-'NON-ETS &amp; ETS'!AC25</f>
        <v>12182.619630922911</v>
      </c>
      <c r="AD95" s="79">
        <f>'NEW Summary 1990-2019 GHG'!AD25-'NON-ETS &amp; ETS'!AD25</f>
        <v>12464.637749988135</v>
      </c>
      <c r="AE95" s="79">
        <f>'NEW Summary 1990-2019 GHG'!AE25-'NON-ETS &amp; ETS'!AE25</f>
        <v>12151.210713769944</v>
      </c>
      <c r="AF95" s="62"/>
      <c r="AG95" s="27">
        <f t="shared" si="14"/>
        <v>-2.5145298443870853E-2</v>
      </c>
    </row>
    <row r="96" spans="1:33" outlineLevel="1" x14ac:dyDescent="0.25">
      <c r="A96" s="64" t="s">
        <v>30</v>
      </c>
      <c r="B96" s="79">
        <f>'NEW Summary 1990-2019 GHG'!B26-'NON-ETS &amp; ETS'!B26</f>
        <v>1775.4934371494437</v>
      </c>
      <c r="C96" s="79">
        <f>'NEW Summary 1990-2019 GHG'!C26-'NON-ETS &amp; ETS'!C26</f>
        <v>1819.3006625971291</v>
      </c>
      <c r="D96" s="79">
        <f>'NEW Summary 1990-2019 GHG'!D26-'NON-ETS &amp; ETS'!D26</f>
        <v>1858.4570009591923</v>
      </c>
      <c r="E96" s="79">
        <f>'NEW Summary 1990-2019 GHG'!E26-'NON-ETS &amp; ETS'!E26</f>
        <v>1879.6856312193845</v>
      </c>
      <c r="F96" s="79">
        <f>'NEW Summary 1990-2019 GHG'!F26-'NON-ETS &amp; ETS'!F26</f>
        <v>1881.2437398089221</v>
      </c>
      <c r="G96" s="79">
        <f>'NEW Summary 1990-2019 GHG'!G26-'NON-ETS &amp; ETS'!G26</f>
        <v>1893.6240411023093</v>
      </c>
      <c r="H96" s="79">
        <f>'NEW Summary 1990-2019 GHG'!H26-'NON-ETS &amp; ETS'!H26</f>
        <v>1977.3501027844202</v>
      </c>
      <c r="I96" s="79">
        <f>'NEW Summary 1990-2019 GHG'!I26-'NON-ETS &amp; ETS'!I26</f>
        <v>2037.2798138614485</v>
      </c>
      <c r="J96" s="79">
        <f>'NEW Summary 1990-2019 GHG'!J26-'NON-ETS &amp; ETS'!J26</f>
        <v>2084.9789246071127</v>
      </c>
      <c r="K96" s="79">
        <f>'NEW Summary 1990-2019 GHG'!K26-'NON-ETS &amp; ETS'!K26</f>
        <v>2026.3787431644157</v>
      </c>
      <c r="L96" s="79">
        <f>'NEW Summary 1990-2019 GHG'!L26-'NON-ETS &amp; ETS'!L26</f>
        <v>1950.0443342325927</v>
      </c>
      <c r="M96" s="79">
        <f>'NEW Summary 1990-2019 GHG'!M26-'NON-ETS &amp; ETS'!M26</f>
        <v>1973.0876906785838</v>
      </c>
      <c r="N96" s="79">
        <f>'NEW Summary 1990-2019 GHG'!N26-'NON-ETS &amp; ETS'!N26</f>
        <v>1973.8809473943979</v>
      </c>
      <c r="O96" s="79">
        <f>'NEW Summary 1990-2019 GHG'!O26-'NON-ETS &amp; ETS'!O26</f>
        <v>1963.3866296201795</v>
      </c>
      <c r="P96" s="79">
        <f>'NEW Summary 1990-2019 GHG'!P26-'NON-ETS &amp; ETS'!P26</f>
        <v>1939.669668430271</v>
      </c>
      <c r="Q96" s="79">
        <f>'NEW Summary 1990-2019 GHG'!Q26-'NON-ETS &amp; ETS'!Q26</f>
        <v>1980.7861463313798</v>
      </c>
      <c r="R96" s="79">
        <f>'NEW Summary 1990-2019 GHG'!R26-'NON-ETS &amp; ETS'!R26</f>
        <v>1999.4944149685402</v>
      </c>
      <c r="S96" s="79">
        <f>'NEW Summary 1990-2019 GHG'!S26-'NON-ETS &amp; ETS'!S26</f>
        <v>1921.2282082253441</v>
      </c>
      <c r="T96" s="79">
        <f>'NEW Summary 1990-2019 GHG'!T26-'NON-ETS &amp; ETS'!T26</f>
        <v>1925.2891545308362</v>
      </c>
      <c r="U96" s="79">
        <f>'NEW Summary 1990-2019 GHG'!U26-'NON-ETS &amp; ETS'!U26</f>
        <v>1905.1417503315813</v>
      </c>
      <c r="V96" s="79">
        <f>'NEW Summary 1990-2019 GHG'!V26-'NON-ETS &amp; ETS'!V26</f>
        <v>1866.8830299607953</v>
      </c>
      <c r="W96" s="79">
        <f>'NEW Summary 1990-2019 GHG'!W26-'NON-ETS &amp; ETS'!W26</f>
        <v>1863.9883940091213</v>
      </c>
      <c r="X96" s="79">
        <f>'NEW Summary 1990-2019 GHG'!X26-'NON-ETS &amp; ETS'!X26</f>
        <v>2012.8895105626284</v>
      </c>
      <c r="Y96" s="79">
        <f>'NEW Summary 1990-2019 GHG'!Y26-'NON-ETS &amp; ETS'!Y26</f>
        <v>2021.0052518055022</v>
      </c>
      <c r="Z96" s="79">
        <f>'NEW Summary 1990-2019 GHG'!Z26-'NON-ETS &amp; ETS'!Z26</f>
        <v>1978.1534946274764</v>
      </c>
      <c r="AA96" s="79">
        <f>'NEW Summary 1990-2019 GHG'!AA26-'NON-ETS &amp; ETS'!AA26</f>
        <v>2059.8185887084792</v>
      </c>
      <c r="AB96" s="79">
        <f>'NEW Summary 1990-2019 GHG'!AB26-'NON-ETS &amp; ETS'!AB26</f>
        <v>2119.8821944310575</v>
      </c>
      <c r="AC96" s="79">
        <f>'NEW Summary 1990-2019 GHG'!AC26-'NON-ETS &amp; ETS'!AC26</f>
        <v>2181.9524940214105</v>
      </c>
      <c r="AD96" s="79">
        <f>'NEW Summary 1990-2019 GHG'!AD26-'NON-ETS &amp; ETS'!AD26</f>
        <v>2250.4312513375189</v>
      </c>
      <c r="AE96" s="79">
        <f>'NEW Summary 1990-2019 GHG'!AE26-'NON-ETS &amp; ETS'!AE26</f>
        <v>2162.0653439008274</v>
      </c>
      <c r="AF96" s="62"/>
      <c r="AG96" s="27">
        <f t="shared" si="14"/>
        <v>-3.9266210591490935E-2</v>
      </c>
    </row>
    <row r="97" spans="1:35" outlineLevel="1" x14ac:dyDescent="0.25">
      <c r="A97" s="64" t="s">
        <v>31</v>
      </c>
      <c r="B97" s="79">
        <f>'NEW Summary 1990-2019 GHG'!B27-'NON-ETS &amp; ETS'!B27</f>
        <v>5812.5856659205074</v>
      </c>
      <c r="C97" s="79">
        <f>'NEW Summary 1990-2019 GHG'!C27-'NON-ETS &amp; ETS'!C27</f>
        <v>5778.8692551136974</v>
      </c>
      <c r="D97" s="79">
        <f>'NEW Summary 1990-2019 GHG'!D27-'NON-ETS &amp; ETS'!D27</f>
        <v>5691.3689580453402</v>
      </c>
      <c r="E97" s="79">
        <f>'NEW Summary 1990-2019 GHG'!E27-'NON-ETS &amp; ETS'!E27</f>
        <v>5808.6795899376584</v>
      </c>
      <c r="F97" s="79">
        <f>'NEW Summary 1990-2019 GHG'!F27-'NON-ETS &amp; ETS'!F27</f>
        <v>6039.378513229497</v>
      </c>
      <c r="G97" s="79">
        <f>'NEW Summary 1990-2019 GHG'!G27-'NON-ETS &amp; ETS'!G27</f>
        <v>6291.2559684936759</v>
      </c>
      <c r="H97" s="79">
        <f>'NEW Summary 1990-2019 GHG'!H27-'NON-ETS &amp; ETS'!H27</f>
        <v>6325.8200099320475</v>
      </c>
      <c r="I97" s="79">
        <f>'NEW Summary 1990-2019 GHG'!I27-'NON-ETS &amp; ETS'!I27</f>
        <v>6145.658836772388</v>
      </c>
      <c r="J97" s="79">
        <f>'NEW Summary 1990-2019 GHG'!J27-'NON-ETS &amp; ETS'!J27</f>
        <v>6491.2395339030427</v>
      </c>
      <c r="K97" s="79">
        <f>'NEW Summary 1990-2019 GHG'!K27-'NON-ETS &amp; ETS'!K27</f>
        <v>6491.0580182201775</v>
      </c>
      <c r="L97" s="79">
        <f>'NEW Summary 1990-2019 GHG'!L27-'NON-ETS &amp; ETS'!L27</f>
        <v>6192.7435440942681</v>
      </c>
      <c r="M97" s="79">
        <f>'NEW Summary 1990-2019 GHG'!M27-'NON-ETS &amp; ETS'!M27</f>
        <v>5908.8093674083584</v>
      </c>
      <c r="N97" s="79">
        <f>'NEW Summary 1990-2019 GHG'!N27-'NON-ETS &amp; ETS'!N27</f>
        <v>5845.2743323320565</v>
      </c>
      <c r="O97" s="79">
        <f>'NEW Summary 1990-2019 GHG'!O27-'NON-ETS &amp; ETS'!O27</f>
        <v>6020.0528809925845</v>
      </c>
      <c r="P97" s="79">
        <f>'NEW Summary 1990-2019 GHG'!P27-'NON-ETS &amp; ETS'!P27</f>
        <v>5912.7588208285097</v>
      </c>
      <c r="Q97" s="79">
        <f>'NEW Summary 1990-2019 GHG'!Q27-'NON-ETS &amp; ETS'!Q27</f>
        <v>5747.6612246720433</v>
      </c>
      <c r="R97" s="79">
        <f>'NEW Summary 1990-2019 GHG'!R27-'NON-ETS &amp; ETS'!R27</f>
        <v>5526.4432065257888</v>
      </c>
      <c r="S97" s="79">
        <f>'NEW Summary 1990-2019 GHG'!S27-'NON-ETS &amp; ETS'!S27</f>
        <v>5315.1423198870898</v>
      </c>
      <c r="T97" s="79">
        <f>'NEW Summary 1990-2019 GHG'!T27-'NON-ETS &amp; ETS'!T27</f>
        <v>5263.9073233614217</v>
      </c>
      <c r="U97" s="79">
        <f>'NEW Summary 1990-2019 GHG'!U27-'NON-ETS &amp; ETS'!U27</f>
        <v>5114.5142209304477</v>
      </c>
      <c r="V97" s="79">
        <f>'NEW Summary 1990-2019 GHG'!V27-'NON-ETS &amp; ETS'!V27</f>
        <v>5384.6612241745943</v>
      </c>
      <c r="W97" s="79">
        <f>'NEW Summary 1990-2019 GHG'!W27-'NON-ETS &amp; ETS'!W27</f>
        <v>4986.0007356772794</v>
      </c>
      <c r="X97" s="79">
        <f>'NEW Summary 1990-2019 GHG'!X27-'NON-ETS &amp; ETS'!X27</f>
        <v>5174.3795115649173</v>
      </c>
      <c r="Y97" s="79">
        <f>'NEW Summary 1990-2019 GHG'!Y27-'NON-ETS &amp; ETS'!Y27</f>
        <v>5607.2370053222176</v>
      </c>
      <c r="Z97" s="79">
        <f>'NEW Summary 1990-2019 GHG'!Z27-'NON-ETS &amp; ETS'!Z27</f>
        <v>5369.9680395568203</v>
      </c>
      <c r="AA97" s="79">
        <f>'NEW Summary 1990-2019 GHG'!AA27-'NON-ETS &amp; ETS'!AA27</f>
        <v>5402.0384848139547</v>
      </c>
      <c r="AB97" s="79">
        <f>'NEW Summary 1990-2019 GHG'!AB27-'NON-ETS &amp; ETS'!AB27</f>
        <v>5456.4128901945342</v>
      </c>
      <c r="AC97" s="79">
        <f>'NEW Summary 1990-2019 GHG'!AC27-'NON-ETS &amp; ETS'!AC27</f>
        <v>5766.2866971013518</v>
      </c>
      <c r="AD97" s="79">
        <f>'NEW Summary 1990-2019 GHG'!AD27-'NON-ETS &amp; ETS'!AD27</f>
        <v>6066.3273313058626</v>
      </c>
      <c r="AE97" s="79">
        <f>'NEW Summary 1990-2019 GHG'!AE27-'NON-ETS &amp; ETS'!AE27</f>
        <v>5733.0866934826372</v>
      </c>
      <c r="AF97" s="62"/>
      <c r="AG97" s="27">
        <f t="shared" si="14"/>
        <v>-5.4932848101272934E-2</v>
      </c>
    </row>
    <row r="98" spans="1:35" outlineLevel="1" x14ac:dyDescent="0.25">
      <c r="A98" s="64" t="s">
        <v>32</v>
      </c>
      <c r="B98" s="79">
        <f>'NEW Summary 1990-2019 GHG'!B28-'NON-ETS &amp; ETS'!B28</f>
        <v>355.036</v>
      </c>
      <c r="C98" s="79">
        <f>'NEW Summary 1990-2019 GHG'!C28-'NON-ETS &amp; ETS'!C28</f>
        <v>315.14515999999998</v>
      </c>
      <c r="D98" s="79">
        <f>'NEW Summary 1990-2019 GHG'!D28-'NON-ETS &amp; ETS'!D28</f>
        <v>255.60083999999998</v>
      </c>
      <c r="E98" s="79">
        <f>'NEW Summary 1990-2019 GHG'!E28-'NON-ETS &amp; ETS'!E28</f>
        <v>357.2998</v>
      </c>
      <c r="F98" s="79">
        <f>'NEW Summary 1990-2019 GHG'!F28-'NON-ETS &amp; ETS'!F28</f>
        <v>269.64124000000004</v>
      </c>
      <c r="G98" s="79">
        <f>'NEW Summary 1990-2019 GHG'!G28-'NON-ETS &amp; ETS'!G28</f>
        <v>494.59520000000003</v>
      </c>
      <c r="H98" s="79">
        <f>'NEW Summary 1990-2019 GHG'!H28-'NON-ETS &amp; ETS'!H28</f>
        <v>484.03343999999993</v>
      </c>
      <c r="I98" s="79">
        <f>'NEW Summary 1990-2019 GHG'!I28-'NON-ETS &amp; ETS'!I28</f>
        <v>423.48680000000002</v>
      </c>
      <c r="J98" s="79">
        <f>'NEW Summary 1990-2019 GHG'!J28-'NON-ETS &amp; ETS'!J28</f>
        <v>305.58044000000001</v>
      </c>
      <c r="K98" s="79">
        <f>'NEW Summary 1990-2019 GHG'!K28-'NON-ETS &amp; ETS'!K28</f>
        <v>383.22723999999999</v>
      </c>
      <c r="L98" s="79">
        <f>'NEW Summary 1990-2019 GHG'!L28-'NON-ETS &amp; ETS'!L28</f>
        <v>366.38315999999998</v>
      </c>
      <c r="M98" s="79">
        <f>'NEW Summary 1990-2019 GHG'!M28-'NON-ETS &amp; ETS'!M28</f>
        <v>385.28247999999996</v>
      </c>
      <c r="N98" s="79">
        <f>'NEW Summary 1990-2019 GHG'!N28-'NON-ETS &amp; ETS'!N28</f>
        <v>273.89956000000001</v>
      </c>
      <c r="O98" s="79">
        <f>'NEW Summary 1990-2019 GHG'!O28-'NON-ETS &amp; ETS'!O28</f>
        <v>386.76</v>
      </c>
      <c r="P98" s="79">
        <f>'NEW Summary 1990-2019 GHG'!P28-'NON-ETS &amp; ETS'!P28</f>
        <v>240.79571999999996</v>
      </c>
      <c r="Q98" s="79">
        <f>'NEW Summary 1990-2019 GHG'!Q28-'NON-ETS &amp; ETS'!Q28</f>
        <v>266.73371999999995</v>
      </c>
      <c r="R98" s="79">
        <f>'NEW Summary 1990-2019 GHG'!R28-'NON-ETS &amp; ETS'!R28</f>
        <v>254.85636</v>
      </c>
      <c r="S98" s="79">
        <f>'NEW Summary 1990-2019 GHG'!S28-'NON-ETS &amp; ETS'!S28</f>
        <v>376.76671999999996</v>
      </c>
      <c r="T98" s="79">
        <f>'NEW Summary 1990-2019 GHG'!T28-'NON-ETS &amp; ETS'!T28</f>
        <v>262.20744000000002</v>
      </c>
      <c r="U98" s="79">
        <f>'NEW Summary 1990-2019 GHG'!U28-'NON-ETS &amp; ETS'!U28</f>
        <v>307.32239999999996</v>
      </c>
      <c r="V98" s="79">
        <f>'NEW Summary 1990-2019 GHG'!V28-'NON-ETS &amp; ETS'!V28</f>
        <v>427.93387999999993</v>
      </c>
      <c r="W98" s="79">
        <f>'NEW Summary 1990-2019 GHG'!W28-'NON-ETS &amp; ETS'!W28</f>
        <v>360.67856</v>
      </c>
      <c r="X98" s="79">
        <f>'NEW Summary 1990-2019 GHG'!X28-'NON-ETS &amp; ETS'!X28</f>
        <v>229.39619999999999</v>
      </c>
      <c r="Y98" s="79">
        <f>'NEW Summary 1990-2019 GHG'!Y28-'NON-ETS &amp; ETS'!Y28</f>
        <v>515.69275999999991</v>
      </c>
      <c r="Z98" s="79">
        <f>'NEW Summary 1990-2019 GHG'!Z28-'NON-ETS &amp; ETS'!Z28</f>
        <v>391.07495680000005</v>
      </c>
      <c r="AA98" s="79">
        <f>'NEW Summary 1990-2019 GHG'!AA28-'NON-ETS &amp; ETS'!AA28</f>
        <v>401.14668</v>
      </c>
      <c r="AB98" s="79">
        <f>'NEW Summary 1990-2019 GHG'!AB28-'NON-ETS &amp; ETS'!AB28</f>
        <v>433.59887999999995</v>
      </c>
      <c r="AC98" s="79">
        <f>'NEW Summary 1990-2019 GHG'!AC28-'NON-ETS &amp; ETS'!AC28</f>
        <v>332.74735999999996</v>
      </c>
      <c r="AD98" s="79">
        <f>'NEW Summary 1990-2019 GHG'!AD28-'NON-ETS &amp; ETS'!AD28</f>
        <v>461.05708000000004</v>
      </c>
      <c r="AE98" s="79">
        <f>'NEW Summary 1990-2019 GHG'!AE28-'NON-ETS &amp; ETS'!AE28</f>
        <v>344.09143999999998</v>
      </c>
      <c r="AF98" s="62"/>
      <c r="AG98" s="27">
        <f t="shared" si="14"/>
        <v>-0.25369015046900495</v>
      </c>
    </row>
    <row r="99" spans="1:35" outlineLevel="1" x14ac:dyDescent="0.25">
      <c r="A99" s="64" t="s">
        <v>33</v>
      </c>
      <c r="B99" s="79">
        <f>'NEW Summary 1990-2019 GHG'!B29-'NON-ETS &amp; ETS'!B29</f>
        <v>96.677023188405784</v>
      </c>
      <c r="C99" s="79">
        <f>'NEW Summary 1990-2019 GHG'!C29-'NON-ETS &amp; ETS'!C29</f>
        <v>99.628382821946872</v>
      </c>
      <c r="D99" s="79">
        <f>'NEW Summary 1990-2019 GHG'!D29-'NON-ETS &amp; ETS'!D29</f>
        <v>118.08579710144927</v>
      </c>
      <c r="E99" s="79">
        <f>'NEW Summary 1990-2019 GHG'!E29-'NON-ETS &amp; ETS'!E29</f>
        <v>99.875217391304361</v>
      </c>
      <c r="F99" s="79">
        <f>'NEW Summary 1990-2019 GHG'!F29-'NON-ETS &amp; ETS'!F29</f>
        <v>98.719420289855051</v>
      </c>
      <c r="G99" s="79">
        <f>'NEW Summary 1990-2019 GHG'!G29-'NON-ETS &amp; ETS'!G29</f>
        <v>86.267101449275344</v>
      </c>
      <c r="H99" s="79">
        <f>'NEW Summary 1990-2019 GHG'!H29-'NON-ETS &amp; ETS'!H29</f>
        <v>87.18695652173912</v>
      </c>
      <c r="I99" s="79">
        <f>'NEW Summary 1990-2019 GHG'!I29-'NON-ETS &amp; ETS'!I29</f>
        <v>82.633913043478259</v>
      </c>
      <c r="J99" s="79">
        <f>'NEW Summary 1990-2019 GHG'!J29-'NON-ETS &amp; ETS'!J29</f>
        <v>95.371594202898564</v>
      </c>
      <c r="K99" s="79">
        <f>'NEW Summary 1990-2019 GHG'!K29-'NON-ETS &amp; ETS'!K29</f>
        <v>103.53391304347825</v>
      </c>
      <c r="L99" s="79">
        <f>'NEW Summary 1990-2019 GHG'!L29-'NON-ETS &amp; ETS'!L29</f>
        <v>91.8436231884058</v>
      </c>
      <c r="M99" s="79">
        <f>'NEW Summary 1990-2019 GHG'!M29-'NON-ETS &amp; ETS'!M29</f>
        <v>83.63666666666667</v>
      </c>
      <c r="N99" s="79">
        <f>'NEW Summary 1990-2019 GHG'!N29-'NON-ETS &amp; ETS'!N29</f>
        <v>80.805362318840594</v>
      </c>
      <c r="O99" s="79">
        <f>'NEW Summary 1990-2019 GHG'!O29-'NON-ETS &amp; ETS'!O29</f>
        <v>78.482608695652175</v>
      </c>
      <c r="P99" s="79">
        <f>'NEW Summary 1990-2019 GHG'!P29-'NON-ETS &amp; ETS'!P29</f>
        <v>66.857681159420295</v>
      </c>
      <c r="Q99" s="79">
        <f>'NEW Summary 1990-2019 GHG'!Q29-'NON-ETS &amp; ETS'!Q29</f>
        <v>60.814599999999999</v>
      </c>
      <c r="R99" s="79">
        <f>'NEW Summary 1990-2019 GHG'!R29-'NON-ETS &amp; ETS'!R29</f>
        <v>64.755533333333346</v>
      </c>
      <c r="S99" s="79">
        <f>'NEW Summary 1990-2019 GHG'!S29-'NON-ETS &amp; ETS'!S29</f>
        <v>50.899933333333344</v>
      </c>
      <c r="T99" s="79">
        <f>'NEW Summary 1990-2019 GHG'!T29-'NON-ETS &amp; ETS'!T29</f>
        <v>66.973133333333351</v>
      </c>
      <c r="U99" s="79">
        <f>'NEW Summary 1990-2019 GHG'!U29-'NON-ETS &amp; ETS'!U29</f>
        <v>89.020800000000008</v>
      </c>
      <c r="V99" s="79">
        <f>'NEW Summary 1990-2019 GHG'!V29-'NON-ETS &amp; ETS'!V29</f>
        <v>98.243200000000016</v>
      </c>
      <c r="W99" s="79">
        <f>'NEW Summary 1990-2019 GHG'!W29-'NON-ETS &amp; ETS'!W29</f>
        <v>70.265799999999999</v>
      </c>
      <c r="X99" s="79">
        <f>'NEW Summary 1990-2019 GHG'!X29-'NON-ETS &amp; ETS'!X29</f>
        <v>46.351066666666675</v>
      </c>
      <c r="Y99" s="79">
        <f>'NEW Summary 1990-2019 GHG'!Y29-'NON-ETS &amp; ETS'!Y29</f>
        <v>47.090266666666672</v>
      </c>
      <c r="Z99" s="79">
        <f>'NEW Summary 1990-2019 GHG'!Z29-'NON-ETS &amp; ETS'!Z29</f>
        <v>54.549733333333336</v>
      </c>
      <c r="AA99" s="79">
        <f>'NEW Summary 1990-2019 GHG'!AA29-'NON-ETS &amp; ETS'!AA29</f>
        <v>64.265666666666661</v>
      </c>
      <c r="AB99" s="79">
        <f>'NEW Summary 1990-2019 GHG'!AB29-'NON-ETS &amp; ETS'!AB29</f>
        <v>79.107600000000019</v>
      </c>
      <c r="AC99" s="79">
        <f>'NEW Summary 1990-2019 GHG'!AC29-'NON-ETS &amp; ETS'!AC29</f>
        <v>83.988666666666674</v>
      </c>
      <c r="AD99" s="79">
        <f>'NEW Summary 1990-2019 GHG'!AD29-'NON-ETS &amp; ETS'!AD29</f>
        <v>88.762666666666675</v>
      </c>
      <c r="AE99" s="79">
        <f>'NEW Summary 1990-2019 GHG'!AE29-'NON-ETS &amp; ETS'!AE29</f>
        <v>91.980533333333341</v>
      </c>
      <c r="AF99" s="62"/>
      <c r="AG99" s="27">
        <f t="shared" si="14"/>
        <v>3.6252478519497672E-2</v>
      </c>
    </row>
    <row r="100" spans="1:35" outlineLevel="1" x14ac:dyDescent="0.25">
      <c r="A100" s="64" t="s">
        <v>34</v>
      </c>
      <c r="B100" s="79">
        <f>'NEW Summary 1990-2019 GHG'!B30-'NON-ETS &amp; ETS'!B30</f>
        <v>730.61939279182468</v>
      </c>
      <c r="C100" s="79">
        <f>'NEW Summary 1990-2019 GHG'!C30-'NON-ETS &amp; ETS'!C30</f>
        <v>758.72013866843315</v>
      </c>
      <c r="D100" s="79">
        <f>'NEW Summary 1990-2019 GHG'!D30-'NON-ETS &amp; ETS'!D30</f>
        <v>769.25791837216161</v>
      </c>
      <c r="E100" s="79">
        <f>'NEW Summary 1990-2019 GHG'!E30-'NON-ETS &amp; ETS'!E30</f>
        <v>772.77051160673761</v>
      </c>
      <c r="F100" s="79">
        <f>'NEW Summary 1990-2019 GHG'!F30-'NON-ETS &amp; ETS'!F30</f>
        <v>878.14830864402018</v>
      </c>
      <c r="G100" s="79">
        <f>'NEW Summary 1990-2019 GHG'!G30-'NON-ETS &amp; ETS'!G30</f>
        <v>1008.1142583233349</v>
      </c>
      <c r="H100" s="79">
        <f>'NEW Summary 1990-2019 GHG'!H30-'NON-ETS &amp; ETS'!H30</f>
        <v>811.40903718707443</v>
      </c>
      <c r="I100" s="79">
        <f>'NEW Summary 1990-2019 GHG'!I30-'NON-ETS &amp; ETS'!I30</f>
        <v>839.50978306368313</v>
      </c>
      <c r="J100" s="79">
        <f>'NEW Summary 1990-2019 GHG'!J30-'NON-ETS &amp; ETS'!J30</f>
        <v>832.4845965945309</v>
      </c>
      <c r="K100" s="79">
        <f>'NEW Summary 1990-2019 GHG'!K30-'NON-ETS &amp; ETS'!K30</f>
        <v>878.14830864402018</v>
      </c>
      <c r="L100" s="79">
        <f>'NEW Summary 1990-2019 GHG'!L30-'NON-ETS &amp; ETS'!L30</f>
        <v>909.76164775520476</v>
      </c>
      <c r="M100" s="79">
        <f>'NEW Summary 1990-2019 GHG'!M30-'NON-ETS &amp; ETS'!M30</f>
        <v>920.29942745893288</v>
      </c>
      <c r="N100" s="79">
        <f>'NEW Summary 1990-2019 GHG'!N30-'NON-ETS &amp; ETS'!N30</f>
        <v>923.81202069350911</v>
      </c>
      <c r="O100" s="79">
        <f>'NEW Summary 1990-2019 GHG'!O30-'NON-ETS &amp; ETS'!O30</f>
        <v>927.324613928085</v>
      </c>
      <c r="P100" s="79">
        <f>'NEW Summary 1990-2019 GHG'!P30-'NON-ETS &amp; ETS'!P30</f>
        <v>888.68608834774818</v>
      </c>
      <c r="Q100" s="79">
        <f>'NEW Summary 1990-2019 GHG'!Q30-'NON-ETS &amp; ETS'!Q30</f>
        <v>953.62749060348006</v>
      </c>
      <c r="R100" s="79">
        <f>'NEW Summary 1990-2019 GHG'!R30-'NON-ETS &amp; ETS'!R30</f>
        <v>914.19429367682551</v>
      </c>
      <c r="S100" s="79">
        <f>'NEW Summary 1990-2019 GHG'!S30-'NON-ETS &amp; ETS'!S30</f>
        <v>868.019536051518</v>
      </c>
      <c r="T100" s="79">
        <f>'NEW Summary 1990-2019 GHG'!T30-'NON-ETS &amp; ETS'!T30</f>
        <v>939.19130712314029</v>
      </c>
      <c r="U100" s="79">
        <f>'NEW Summary 1990-2019 GHG'!U30-'NON-ETS &amp; ETS'!U30</f>
        <v>796.63204249312673</v>
      </c>
      <c r="V100" s="79">
        <f>'NEW Summary 1990-2019 GHG'!V30-'NON-ETS &amp; ETS'!V30</f>
        <v>753.49453684533717</v>
      </c>
      <c r="W100" s="79">
        <f>'NEW Summary 1990-2019 GHG'!W30-'NON-ETS &amp; ETS'!W30</f>
        <v>721.92632113105401</v>
      </c>
      <c r="X100" s="79">
        <f>'NEW Summary 1990-2019 GHG'!X30-'NON-ETS &amp; ETS'!X30</f>
        <v>687.91593425507278</v>
      </c>
      <c r="Y100" s="79">
        <f>'NEW Summary 1990-2019 GHG'!Y30-'NON-ETS &amp; ETS'!Y30</f>
        <v>596.5524000497054</v>
      </c>
      <c r="Z100" s="79">
        <f>'NEW Summary 1990-2019 GHG'!Z30-'NON-ETS &amp; ETS'!Z30</f>
        <v>534.51960686279415</v>
      </c>
      <c r="AA100" s="79">
        <f>'NEW Summary 1990-2019 GHG'!AA30-'NON-ETS &amp; ETS'!AA30</f>
        <v>514.94152107200102</v>
      </c>
      <c r="AB100" s="79">
        <f>'NEW Summary 1990-2019 GHG'!AB30-'NON-ETS &amp; ETS'!AB30</f>
        <v>540.70349683170355</v>
      </c>
      <c r="AC100" s="79">
        <f>'NEW Summary 1990-2019 GHG'!AC30-'NON-ETS &amp; ETS'!AC30</f>
        <v>560.3426889086461</v>
      </c>
      <c r="AD100" s="79">
        <f>'NEW Summary 1990-2019 GHG'!AD30-'NON-ETS &amp; ETS'!AD30</f>
        <v>595.84193604631332</v>
      </c>
      <c r="AE100" s="79">
        <f>'NEW Summary 1990-2019 GHG'!AE30-'NON-ETS &amp; ETS'!AE30</f>
        <v>595.84193604631332</v>
      </c>
      <c r="AF100" s="62"/>
      <c r="AG100" s="27">
        <f t="shared" si="14"/>
        <v>0</v>
      </c>
    </row>
    <row r="101" spans="1:35" outlineLevel="1" x14ac:dyDescent="0.25">
      <c r="A101" s="64" t="s">
        <v>35</v>
      </c>
      <c r="B101" s="79">
        <f>'NEW Summary 1990-2019 GHG'!B31-'NON-ETS &amp; ETS'!B31</f>
        <v>87.84631445959856</v>
      </c>
      <c r="C101" s="79">
        <f>'NEW Summary 1990-2019 GHG'!C31-'NON-ETS &amp; ETS'!C31</f>
        <v>94.931314244610022</v>
      </c>
      <c r="D101" s="79">
        <f>'NEW Summary 1990-2019 GHG'!D31-'NON-ETS &amp; ETS'!D31</f>
        <v>101.10295101874873</v>
      </c>
      <c r="E101" s="79">
        <f>'NEW Summary 1990-2019 GHG'!E31-'NON-ETS &amp; ETS'!E31</f>
        <v>113.14790018316168</v>
      </c>
      <c r="F101" s="79">
        <f>'NEW Summary 1990-2019 GHG'!F31-'NON-ETS &amp; ETS'!F31</f>
        <v>117.92190765207233</v>
      </c>
      <c r="G101" s="79">
        <f>'NEW Summary 1990-2019 GHG'!G31-'NON-ETS &amp; ETS'!G31</f>
        <v>158.5545060614925</v>
      </c>
      <c r="H101" s="79">
        <f>'NEW Summary 1990-2019 GHG'!H31-'NON-ETS &amp; ETS'!H31</f>
        <v>135.29419471793358</v>
      </c>
      <c r="I101" s="79">
        <f>'NEW Summary 1990-2019 GHG'!I31-'NON-ETS &amp; ETS'!I31</f>
        <v>119.28888719183486</v>
      </c>
      <c r="J101" s="79">
        <f>'NEW Summary 1990-2019 GHG'!J31-'NON-ETS &amp; ETS'!J31</f>
        <v>131.82954522971028</v>
      </c>
      <c r="K101" s="79">
        <f>'NEW Summary 1990-2019 GHG'!K31-'NON-ETS &amp; ETS'!K31</f>
        <v>116.31912924999497</v>
      </c>
      <c r="L101" s="79">
        <f>'NEW Summary 1990-2019 GHG'!L31-'NON-ETS &amp; ETS'!L31</f>
        <v>113.24066680663736</v>
      </c>
      <c r="M101" s="79">
        <f>'NEW Summary 1990-2019 GHG'!M31-'NON-ETS &amp; ETS'!M31</f>
        <v>115.16792405910972</v>
      </c>
      <c r="N101" s="79">
        <f>'NEW Summary 1990-2019 GHG'!N31-'NON-ETS &amp; ETS'!N31</f>
        <v>98.875326064714159</v>
      </c>
      <c r="O101" s="79">
        <f>'NEW Summary 1990-2019 GHG'!O31-'NON-ETS &amp; ETS'!O31</f>
        <v>142.20507517556814</v>
      </c>
      <c r="P101" s="79">
        <f>'NEW Summary 1990-2019 GHG'!P31-'NON-ETS &amp; ETS'!P31</f>
        <v>161.70438755213033</v>
      </c>
      <c r="Q101" s="79">
        <f>'NEW Summary 1990-2019 GHG'!Q31-'NON-ETS &amp; ETS'!Q31</f>
        <v>144.9441406326537</v>
      </c>
      <c r="R101" s="79">
        <f>'NEW Summary 1990-2019 GHG'!R31-'NON-ETS &amp; ETS'!R31</f>
        <v>129.47086232874588</v>
      </c>
      <c r="S101" s="79">
        <f>'NEW Summary 1990-2019 GHG'!S31-'NON-ETS &amp; ETS'!S31</f>
        <v>120.74058456243515</v>
      </c>
      <c r="T101" s="79">
        <f>'NEW Summary 1990-2019 GHG'!T31-'NON-ETS &amp; ETS'!T31</f>
        <v>103.65187194207424</v>
      </c>
      <c r="U101" s="79">
        <f>'NEW Summary 1990-2019 GHG'!U31-'NON-ETS &amp; ETS'!U31</f>
        <v>96.918377113630726</v>
      </c>
      <c r="V101" s="79">
        <f>'NEW Summary 1990-2019 GHG'!V31-'NON-ETS &amp; ETS'!V31</f>
        <v>76.18030921750001</v>
      </c>
      <c r="W101" s="79">
        <f>'NEW Summary 1990-2019 GHG'!W31-'NON-ETS &amp; ETS'!W31</f>
        <v>63.100669669385354</v>
      </c>
      <c r="X101" s="79">
        <f>'NEW Summary 1990-2019 GHG'!X31-'NON-ETS &amp; ETS'!X31</f>
        <v>69.853230235278772</v>
      </c>
      <c r="Y101" s="79">
        <f>'NEW Summary 1990-2019 GHG'!Y31-'NON-ETS &amp; ETS'!Y31</f>
        <v>77.727652196083937</v>
      </c>
      <c r="Z101" s="79">
        <f>'NEW Summary 1990-2019 GHG'!Z31-'NON-ETS &amp; ETS'!Z31</f>
        <v>74.059059437047864</v>
      </c>
      <c r="AA101" s="79">
        <f>'NEW Summary 1990-2019 GHG'!AA31-'NON-ETS &amp; ETS'!AA31</f>
        <v>65.111053126810788</v>
      </c>
      <c r="AB101" s="79">
        <f>'NEW Summary 1990-2019 GHG'!AB31-'NON-ETS &amp; ETS'!AB31</f>
        <v>59.788493849428193</v>
      </c>
      <c r="AC101" s="79">
        <f>'NEW Summary 1990-2019 GHG'!AC31-'NON-ETS &amp; ETS'!AC31</f>
        <v>70.798971654263383</v>
      </c>
      <c r="AD101" s="79">
        <f>'NEW Summary 1990-2019 GHG'!AD31-'NON-ETS &amp; ETS'!AD31</f>
        <v>84.507409725619482</v>
      </c>
      <c r="AE101" s="79">
        <f>'NEW Summary 1990-2019 GHG'!AE31-'NON-ETS &amp; ETS'!AE31</f>
        <v>72.96486271748347</v>
      </c>
      <c r="AF101" s="62"/>
      <c r="AG101" s="27">
        <f t="shared" si="14"/>
        <v>-0.13658621232874854</v>
      </c>
    </row>
    <row r="102" spans="1:35" x14ac:dyDescent="0.25">
      <c r="A102" s="67" t="s">
        <v>36</v>
      </c>
      <c r="B102" s="61">
        <f t="shared" ref="B102:AB102" si="19">SUM(B103:B106)</f>
        <v>1552.053617690967</v>
      </c>
      <c r="C102" s="61">
        <f t="shared" si="19"/>
        <v>1632.811365232481</v>
      </c>
      <c r="D102" s="61">
        <f t="shared" si="19"/>
        <v>1698.2299225574204</v>
      </c>
      <c r="E102" s="61">
        <f t="shared" si="19"/>
        <v>1748.2816571592587</v>
      </c>
      <c r="F102" s="61">
        <f t="shared" si="19"/>
        <v>1792.8493340275654</v>
      </c>
      <c r="G102" s="61">
        <f t="shared" si="19"/>
        <v>1829.1780952628817</v>
      </c>
      <c r="H102" s="61">
        <f t="shared" si="19"/>
        <v>1708.4830322402095</v>
      </c>
      <c r="I102" s="61">
        <f t="shared" si="19"/>
        <v>1432.6262505012096</v>
      </c>
      <c r="J102" s="61">
        <f t="shared" si="19"/>
        <v>1475.5765436871579</v>
      </c>
      <c r="K102" s="61">
        <f t="shared" si="19"/>
        <v>1480.7046945341845</v>
      </c>
      <c r="L102" s="61">
        <f t="shared" si="19"/>
        <v>1492.7703645905121</v>
      </c>
      <c r="M102" s="61">
        <f t="shared" si="19"/>
        <v>1605.3489199626401</v>
      </c>
      <c r="N102" s="61">
        <f t="shared" si="19"/>
        <v>1710.2325565770898</v>
      </c>
      <c r="O102" s="61">
        <f t="shared" si="19"/>
        <v>1765.4681984593717</v>
      </c>
      <c r="P102" s="61">
        <f t="shared" si="19"/>
        <v>1485.1035878384707</v>
      </c>
      <c r="Q102" s="61">
        <f t="shared" si="19"/>
        <v>1291.9683880384277</v>
      </c>
      <c r="R102" s="61">
        <f t="shared" si="19"/>
        <v>1328.1757520911428</v>
      </c>
      <c r="S102" s="61">
        <f t="shared" si="19"/>
        <v>848.8355258913881</v>
      </c>
      <c r="T102" s="61">
        <f t="shared" si="19"/>
        <v>693.80354289533193</v>
      </c>
      <c r="U102" s="61">
        <f t="shared" si="19"/>
        <v>521.64707443401562</v>
      </c>
      <c r="V102" s="61">
        <f t="shared" si="19"/>
        <v>506.18887456942593</v>
      </c>
      <c r="W102" s="61">
        <f t="shared" si="19"/>
        <v>592.43150207799135</v>
      </c>
      <c r="X102" s="61">
        <f t="shared" si="19"/>
        <v>517.29408971898374</v>
      </c>
      <c r="Y102" s="61">
        <f t="shared" si="19"/>
        <v>672.62146162651766</v>
      </c>
      <c r="Z102" s="61">
        <f t="shared" si="19"/>
        <v>855.01274406531115</v>
      </c>
      <c r="AA102" s="61">
        <f t="shared" si="19"/>
        <v>936.30071554300366</v>
      </c>
      <c r="AB102" s="61">
        <f t="shared" si="19"/>
        <v>941.61396466093197</v>
      </c>
      <c r="AC102" s="61">
        <f t="shared" ref="AC102:AE102" si="20">SUM(AC103:AC106)</f>
        <v>919.15818101237562</v>
      </c>
      <c r="AD102" s="61">
        <f t="shared" si="20"/>
        <v>891.50107572663637</v>
      </c>
      <c r="AE102" s="61">
        <f t="shared" si="20"/>
        <v>884.68359391669856</v>
      </c>
      <c r="AF102" s="62"/>
      <c r="AG102" s="69">
        <f t="shared" si="14"/>
        <v>-7.6471941487912254E-3</v>
      </c>
    </row>
    <row r="103" spans="1:35" outlineLevel="1" x14ac:dyDescent="0.25">
      <c r="A103" s="64" t="s">
        <v>37</v>
      </c>
      <c r="B103" s="79">
        <f>'NEW Summary 1990-2019 GHG'!B33-'NON-ETS &amp; ETS'!B33</f>
        <v>1318.0750046457997</v>
      </c>
      <c r="C103" s="79">
        <f>'NEW Summary 1990-2019 GHG'!C33-'NON-ETS &amp; ETS'!C33</f>
        <v>1398.5762396203297</v>
      </c>
      <c r="D103" s="79">
        <f>'NEW Summary 1990-2019 GHG'!D33-'NON-ETS &amp; ETS'!D33</f>
        <v>1461.4329391711981</v>
      </c>
      <c r="E103" s="79">
        <f>'NEW Summary 1990-2019 GHG'!E33-'NON-ETS &amp; ETS'!E33</f>
        <v>1510.5881268151277</v>
      </c>
      <c r="F103" s="79">
        <f>'NEW Summary 1990-2019 GHG'!F33-'NON-ETS &amp; ETS'!F33</f>
        <v>1556.0660070268186</v>
      </c>
      <c r="G103" s="79">
        <f>'NEW Summary 1990-2019 GHG'!G33-'NON-ETS &amp; ETS'!G33</f>
        <v>1592.759090270677</v>
      </c>
      <c r="H103" s="79">
        <f>'NEW Summary 1990-2019 GHG'!H33-'NON-ETS &amp; ETS'!H33</f>
        <v>1471.8696106900711</v>
      </c>
      <c r="I103" s="79">
        <f>'NEW Summary 1990-2019 GHG'!I33-'NON-ETS &amp; ETS'!I33</f>
        <v>1212.7245603159163</v>
      </c>
      <c r="J103" s="79">
        <f>'NEW Summary 1990-2019 GHG'!J33-'NON-ETS &amp; ETS'!J33</f>
        <v>1263.4259964598352</v>
      </c>
      <c r="K103" s="79">
        <f>'NEW Summary 1990-2019 GHG'!K33-'NON-ETS &amp; ETS'!K33</f>
        <v>1261.2873970377811</v>
      </c>
      <c r="L103" s="79">
        <f>'NEW Summary 1990-2019 GHG'!L33-'NON-ETS &amp; ETS'!L33</f>
        <v>1268.1637358600644</v>
      </c>
      <c r="M103" s="79">
        <f>'NEW Summary 1990-2019 GHG'!M33-'NON-ETS &amp; ETS'!M33</f>
        <v>1364.4710203505406</v>
      </c>
      <c r="N103" s="79">
        <f>'NEW Summary 1990-2019 GHG'!N33-'NON-ETS &amp; ETS'!N33</f>
        <v>1437.6433897413656</v>
      </c>
      <c r="O103" s="79">
        <f>'NEW Summary 1990-2019 GHG'!O33-'NON-ETS &amp; ETS'!O33</f>
        <v>1457.1351738766384</v>
      </c>
      <c r="P103" s="79">
        <f>'NEW Summary 1990-2019 GHG'!P33-'NON-ETS &amp; ETS'!P33</f>
        <v>1190.8522842044661</v>
      </c>
      <c r="Q103" s="79">
        <f>'NEW Summary 1990-2019 GHG'!Q33-'NON-ETS &amp; ETS'!Q33</f>
        <v>1006.9985553870778</v>
      </c>
      <c r="R103" s="79">
        <f>'NEW Summary 1990-2019 GHG'!R33-'NON-ETS &amp; ETS'!R33</f>
        <v>1049.2955470508382</v>
      </c>
      <c r="S103" s="79">
        <f>'NEW Summary 1990-2019 GHG'!S33-'NON-ETS &amp; ETS'!S33</f>
        <v>615.99279973624357</v>
      </c>
      <c r="T103" s="79">
        <f>'NEW Summary 1990-2019 GHG'!T33-'NON-ETS &amp; ETS'!T33</f>
        <v>463.84204329766396</v>
      </c>
      <c r="U103" s="79">
        <f>'NEW Summary 1990-2019 GHG'!U33-'NON-ETS &amp; ETS'!U33</f>
        <v>284.8049081264104</v>
      </c>
      <c r="V103" s="79">
        <f>'NEW Summary 1990-2019 GHG'!V33-'NON-ETS &amp; ETS'!V33</f>
        <v>278.64650733286254</v>
      </c>
      <c r="W103" s="79">
        <f>'NEW Summary 1990-2019 GHG'!W33-'NON-ETS &amp; ETS'!W33</f>
        <v>381.56113356609893</v>
      </c>
      <c r="X103" s="79">
        <f>'NEW Summary 1990-2019 GHG'!X33-'NON-ETS &amp; ETS'!X33</f>
        <v>302.79154765173917</v>
      </c>
      <c r="Y103" s="79">
        <f>'NEW Summary 1990-2019 GHG'!Y33-'NON-ETS &amp; ETS'!Y33</f>
        <v>460.96994317368154</v>
      </c>
      <c r="Z103" s="79">
        <f>'NEW Summary 1990-2019 GHG'!Z33-'NON-ETS &amp; ETS'!Z33</f>
        <v>648.10107072438586</v>
      </c>
      <c r="AA103" s="79">
        <f>'NEW Summary 1990-2019 GHG'!AA33-'NON-ETS &amp; ETS'!AA33</f>
        <v>726.92670538507707</v>
      </c>
      <c r="AB103" s="79">
        <f>'NEW Summary 1990-2019 GHG'!AB33-'NON-ETS &amp; ETS'!AB33</f>
        <v>749.56085926208709</v>
      </c>
      <c r="AC103" s="79">
        <f>'NEW Summary 1990-2019 GHG'!AC33-'NON-ETS &amp; ETS'!AC33</f>
        <v>717.90523816711902</v>
      </c>
      <c r="AD103" s="79">
        <f>'NEW Summary 1990-2019 GHG'!AD33-'NON-ETS &amp; ETS'!AD33</f>
        <v>692.70934488966407</v>
      </c>
      <c r="AE103" s="79">
        <f>'NEW Summary 1990-2019 GHG'!AE33-'NON-ETS &amp; ETS'!AE33</f>
        <v>676.8773309683836</v>
      </c>
      <c r="AF103" s="62"/>
      <c r="AG103" s="27">
        <f t="shared" si="14"/>
        <v>-2.2855204766729708E-2</v>
      </c>
    </row>
    <row r="104" spans="1:35" outlineLevel="1" x14ac:dyDescent="0.25">
      <c r="A104" s="64" t="s">
        <v>38</v>
      </c>
      <c r="B104" s="79">
        <f>'NEW Summary 1990-2019 GHG'!B34-'NON-ETS &amp; ETS'!B34</f>
        <v>0</v>
      </c>
      <c r="C104" s="79">
        <f>'NEW Summary 1990-2019 GHG'!C34-'NON-ETS &amp; ETS'!C34</f>
        <v>0</v>
      </c>
      <c r="D104" s="79">
        <f>'NEW Summary 1990-2019 GHG'!D34-'NON-ETS &amp; ETS'!D34</f>
        <v>0</v>
      </c>
      <c r="E104" s="79">
        <f>'NEW Summary 1990-2019 GHG'!E34-'NON-ETS &amp; ETS'!E34</f>
        <v>0</v>
      </c>
      <c r="F104" s="79">
        <f>'NEW Summary 1990-2019 GHG'!F34-'NON-ETS &amp; ETS'!F34</f>
        <v>0</v>
      </c>
      <c r="G104" s="79">
        <f>'NEW Summary 1990-2019 GHG'!G34-'NON-ETS &amp; ETS'!G34</f>
        <v>0</v>
      </c>
      <c r="H104" s="79">
        <f>'NEW Summary 1990-2019 GHG'!H34-'NON-ETS &amp; ETS'!H34</f>
        <v>0</v>
      </c>
      <c r="I104" s="79">
        <f>'NEW Summary 1990-2019 GHG'!I34-'NON-ETS &amp; ETS'!I34</f>
        <v>0</v>
      </c>
      <c r="J104" s="79">
        <f>'NEW Summary 1990-2019 GHG'!J34-'NON-ETS &amp; ETS'!J34</f>
        <v>0</v>
      </c>
      <c r="K104" s="79">
        <f>'NEW Summary 1990-2019 GHG'!K34-'NON-ETS &amp; ETS'!K34</f>
        <v>0</v>
      </c>
      <c r="L104" s="79">
        <f>'NEW Summary 1990-2019 GHG'!L34-'NON-ETS &amp; ETS'!L34</f>
        <v>0</v>
      </c>
      <c r="M104" s="79">
        <f>'NEW Summary 1990-2019 GHG'!M34-'NON-ETS &amp; ETS'!M34</f>
        <v>3.8134041600000002</v>
      </c>
      <c r="N104" s="79">
        <f>'NEW Summary 1990-2019 GHG'!N34-'NON-ETS &amp; ETS'!N34</f>
        <v>5.8339097599999992</v>
      </c>
      <c r="O104" s="79">
        <f>'NEW Summary 1990-2019 GHG'!O34-'NON-ETS &amp; ETS'!O34</f>
        <v>8.11426816</v>
      </c>
      <c r="P104" s="79">
        <f>'NEW Summary 1990-2019 GHG'!P34-'NON-ETS &amp; ETS'!P34</f>
        <v>8.5036185599999996</v>
      </c>
      <c r="Q104" s="79">
        <f>'NEW Summary 1990-2019 GHG'!Q34-'NON-ETS &amp; ETS'!Q34</f>
        <v>13.767910399999998</v>
      </c>
      <c r="R104" s="79">
        <f>'NEW Summary 1990-2019 GHG'!R34-'NON-ETS &amp; ETS'!R34</f>
        <v>13.70170368</v>
      </c>
      <c r="S104" s="79">
        <f>'NEW Summary 1990-2019 GHG'!S34-'NON-ETS &amp; ETS'!S34</f>
        <v>12.484254719999999</v>
      </c>
      <c r="T104" s="79">
        <f>'NEW Summary 1990-2019 GHG'!T34-'NON-ETS &amp; ETS'!T34</f>
        <v>16.44053504</v>
      </c>
      <c r="U104" s="79">
        <f>'NEW Summary 1990-2019 GHG'!U34-'NON-ETS &amp; ETS'!U34</f>
        <v>21.072775679999999</v>
      </c>
      <c r="V104" s="79">
        <f>'NEW Summary 1990-2019 GHG'!V34-'NON-ETS &amp; ETS'!V34</f>
        <v>20.991303680000001</v>
      </c>
      <c r="W104" s="79">
        <f>'NEW Summary 1990-2019 GHG'!W34-'NON-ETS &amp; ETS'!W34</f>
        <v>22.911470080000001</v>
      </c>
      <c r="X104" s="79">
        <f>'NEW Summary 1990-2019 GHG'!X34-'NON-ETS &amp; ETS'!X34</f>
        <v>22.413890559999999</v>
      </c>
      <c r="Y104" s="79">
        <f>'NEW Summary 1990-2019 GHG'!Y34-'NON-ETS &amp; ETS'!Y34</f>
        <v>22.730516479999999</v>
      </c>
      <c r="Z104" s="79">
        <f>'NEW Summary 1990-2019 GHG'!Z34-'NON-ETS &amp; ETS'!Z34</f>
        <v>19.298229759999998</v>
      </c>
      <c r="AA104" s="79">
        <f>'NEW Summary 1990-2019 GHG'!AA34-'NON-ETS &amp; ETS'!AA34</f>
        <v>20.662671360000001</v>
      </c>
      <c r="AB104" s="79">
        <f>'NEW Summary 1990-2019 GHG'!AB34-'NON-ETS &amp; ETS'!AB34</f>
        <v>19.890316800000001</v>
      </c>
      <c r="AC104" s="79">
        <f>'NEW Summary 1990-2019 GHG'!AC34-'NON-ETS &amp; ETS'!AC34</f>
        <v>25.636408320000001</v>
      </c>
      <c r="AD104" s="79">
        <f>'NEW Summary 1990-2019 GHG'!AD34-'NON-ETS &amp; ETS'!AD34</f>
        <v>27.018687999999997</v>
      </c>
      <c r="AE104" s="79">
        <f>'NEW Summary 1990-2019 GHG'!AE34-'NON-ETS &amp; ETS'!AE34</f>
        <v>27.018687999999997</v>
      </c>
      <c r="AF104" s="62"/>
      <c r="AG104" s="27">
        <f t="shared" si="14"/>
        <v>0</v>
      </c>
    </row>
    <row r="105" spans="1:35" outlineLevel="1" x14ac:dyDescent="0.25">
      <c r="A105" s="64" t="s">
        <v>39</v>
      </c>
      <c r="B105" s="79">
        <f>'NEW Summary 1990-2019 GHG'!B35-'NON-ETS &amp; ETS'!B35</f>
        <v>97.736151786130407</v>
      </c>
      <c r="C105" s="79">
        <f>'NEW Summary 1990-2019 GHG'!C35-'NON-ETS &amp; ETS'!C35</f>
        <v>97.882200732675685</v>
      </c>
      <c r="D105" s="79">
        <f>'NEW Summary 1990-2019 GHG'!D35-'NON-ETS &amp; ETS'!D35</f>
        <v>98.661941870663441</v>
      </c>
      <c r="E105" s="79">
        <f>'NEW Summary 1990-2019 GHG'!E35-'NON-ETS &amp; ETS'!E35</f>
        <v>99.468783822381241</v>
      </c>
      <c r="F105" s="79">
        <f>'NEW Summary 1990-2019 GHG'!F35-'NON-ETS &amp; ETS'!F35</f>
        <v>100.12485467596191</v>
      </c>
      <c r="G105" s="79">
        <f>'NEW Summary 1990-2019 GHG'!G35-'NON-ETS &amp; ETS'!G35</f>
        <v>100.58957019165693</v>
      </c>
      <c r="H105" s="79">
        <f>'NEW Summary 1990-2019 GHG'!H35-'NON-ETS &amp; ETS'!H35</f>
        <v>100.60733564856253</v>
      </c>
      <c r="I105" s="79">
        <f>'NEW Summary 1990-2019 GHG'!I35-'NON-ETS &amp; ETS'!I35</f>
        <v>84.715535539400037</v>
      </c>
      <c r="J105" s="79">
        <f>'NEW Summary 1990-2019 GHG'!J35-'NON-ETS &amp; ETS'!J35</f>
        <v>66.672424749708611</v>
      </c>
      <c r="K105" s="79">
        <f>'NEW Summary 1990-2019 GHG'!K35-'NON-ETS &amp; ETS'!K35</f>
        <v>74.517421147256428</v>
      </c>
      <c r="L105" s="79">
        <f>'NEW Summary 1990-2019 GHG'!L35-'NON-ETS &amp; ETS'!L35</f>
        <v>79.509677802036677</v>
      </c>
      <c r="M105" s="79">
        <f>'NEW Summary 1990-2019 GHG'!M35-'NON-ETS &amp; ETS'!M35</f>
        <v>88.680468027773983</v>
      </c>
      <c r="N105" s="79">
        <f>'NEW Summary 1990-2019 GHG'!N35-'NON-ETS &amp; ETS'!N35</f>
        <v>114.68022125461587</v>
      </c>
      <c r="O105" s="79">
        <f>'NEW Summary 1990-2019 GHG'!O35-'NON-ETS &amp; ETS'!O35</f>
        <v>161.65310805525169</v>
      </c>
      <c r="P105" s="79">
        <f>'NEW Summary 1990-2019 GHG'!P35-'NON-ETS &amp; ETS'!P35</f>
        <v>149.25923145124156</v>
      </c>
      <c r="Q105" s="79">
        <f>'NEW Summary 1990-2019 GHG'!Q35-'NON-ETS &amp; ETS'!Q35</f>
        <v>132.47789078977468</v>
      </c>
      <c r="R105" s="79">
        <f>'NEW Summary 1990-2019 GHG'!R35-'NON-ETS &amp; ETS'!R35</f>
        <v>130.08429556349773</v>
      </c>
      <c r="S105" s="79">
        <f>'NEW Summary 1990-2019 GHG'!S35-'NON-ETS &amp; ETS'!S35</f>
        <v>84.018016119658313</v>
      </c>
      <c r="T105" s="79">
        <f>'NEW Summary 1990-2019 GHG'!T35-'NON-ETS &amp; ETS'!T35</f>
        <v>69.062305825140754</v>
      </c>
      <c r="U105" s="79">
        <f>'NEW Summary 1990-2019 GHG'!U35-'NON-ETS &amp; ETS'!U35</f>
        <v>70.554009255619121</v>
      </c>
      <c r="V105" s="79">
        <f>'NEW Summary 1990-2019 GHG'!V35-'NON-ETS &amp; ETS'!V35</f>
        <v>62.094445437770631</v>
      </c>
      <c r="W105" s="79">
        <f>'NEW Summary 1990-2019 GHG'!W35-'NON-ETS &amp; ETS'!W35</f>
        <v>44.997079427955953</v>
      </c>
      <c r="X105" s="79">
        <f>'NEW Summary 1990-2019 GHG'!X35-'NON-ETS &amp; ETS'!X35</f>
        <v>48.316555502888967</v>
      </c>
      <c r="Y105" s="79">
        <f>'NEW Summary 1990-2019 GHG'!Y35-'NON-ETS &amp; ETS'!Y35</f>
        <v>45.162599811442291</v>
      </c>
      <c r="Z105" s="79">
        <f>'NEW Summary 1990-2019 GHG'!Z35-'NON-ETS &amp; ETS'!Z35</f>
        <v>41.683204244454295</v>
      </c>
      <c r="AA105" s="79">
        <f>'NEW Summary 1990-2019 GHG'!AA35-'NON-ETS &amp; ETS'!AA35</f>
        <v>42.425007001546405</v>
      </c>
      <c r="AB105" s="79">
        <f>'NEW Summary 1990-2019 GHG'!AB35-'NON-ETS &amp; ETS'!AB35</f>
        <v>25.043533748889661</v>
      </c>
      <c r="AC105" s="79">
        <f>'NEW Summary 1990-2019 GHG'!AC35-'NON-ETS &amp; ETS'!AC35</f>
        <v>27.463704720515366</v>
      </c>
      <c r="AD105" s="79">
        <f>'NEW Summary 1990-2019 GHG'!AD35-'NON-ETS &amp; ETS'!AD35</f>
        <v>23.906869479934141</v>
      </c>
      <c r="AE105" s="79">
        <f>'NEW Summary 1990-2019 GHG'!AE35-'NON-ETS &amp; ETS'!AE35</f>
        <v>32.526827276451471</v>
      </c>
      <c r="AF105" s="62"/>
      <c r="AG105" s="27">
        <f t="shared" si="14"/>
        <v>0.36056405476895909</v>
      </c>
    </row>
    <row r="106" spans="1:35" outlineLevel="1" x14ac:dyDescent="0.25">
      <c r="A106" s="64" t="s">
        <v>40</v>
      </c>
      <c r="B106" s="79">
        <f>'NEW Summary 1990-2019 GHG'!B36-'NON-ETS &amp; ETS'!B36</f>
        <v>136.24246125903687</v>
      </c>
      <c r="C106" s="79">
        <f>'NEW Summary 1990-2019 GHG'!C36-'NON-ETS &amp; ETS'!C36</f>
        <v>136.35292487947538</v>
      </c>
      <c r="D106" s="79">
        <f>'NEW Summary 1990-2019 GHG'!D36-'NON-ETS &amp; ETS'!D36</f>
        <v>138.1350415155589</v>
      </c>
      <c r="E106" s="79">
        <f>'NEW Summary 1990-2019 GHG'!E36-'NON-ETS &amp; ETS'!E36</f>
        <v>138.22474652174972</v>
      </c>
      <c r="F106" s="79">
        <f>'NEW Summary 1990-2019 GHG'!F36-'NON-ETS &amp; ETS'!F36</f>
        <v>136.65847232478484</v>
      </c>
      <c r="G106" s="79">
        <f>'NEW Summary 1990-2019 GHG'!G36-'NON-ETS &amp; ETS'!G36</f>
        <v>135.82943480054763</v>
      </c>
      <c r="H106" s="79">
        <f>'NEW Summary 1990-2019 GHG'!H36-'NON-ETS &amp; ETS'!H36</f>
        <v>136.00608590157566</v>
      </c>
      <c r="I106" s="79">
        <f>'NEW Summary 1990-2019 GHG'!I36-'NON-ETS &amp; ETS'!I36</f>
        <v>135.18615464589334</v>
      </c>
      <c r="J106" s="79">
        <f>'NEW Summary 1990-2019 GHG'!J36-'NON-ETS &amp; ETS'!J36</f>
        <v>145.47812247761419</v>
      </c>
      <c r="K106" s="79">
        <f>'NEW Summary 1990-2019 GHG'!K36-'NON-ETS &amp; ETS'!K36</f>
        <v>144.89987634914675</v>
      </c>
      <c r="L106" s="79">
        <f>'NEW Summary 1990-2019 GHG'!L36-'NON-ETS &amp; ETS'!L36</f>
        <v>145.09695092841093</v>
      </c>
      <c r="M106" s="79">
        <f>'NEW Summary 1990-2019 GHG'!M36-'NON-ETS &amp; ETS'!M36</f>
        <v>148.38402742432575</v>
      </c>
      <c r="N106" s="79">
        <f>'NEW Summary 1990-2019 GHG'!N36-'NON-ETS &amp; ETS'!N36</f>
        <v>152.07503582110829</v>
      </c>
      <c r="O106" s="79">
        <f>'NEW Summary 1990-2019 GHG'!O36-'NON-ETS &amp; ETS'!O36</f>
        <v>138.56564836748166</v>
      </c>
      <c r="P106" s="79">
        <f>'NEW Summary 1990-2019 GHG'!P36-'NON-ETS &amp; ETS'!P36</f>
        <v>136.48845362276316</v>
      </c>
      <c r="Q106" s="79">
        <f>'NEW Summary 1990-2019 GHG'!Q36-'NON-ETS &amp; ETS'!Q36</f>
        <v>138.72403146157541</v>
      </c>
      <c r="R106" s="79">
        <f>'NEW Summary 1990-2019 GHG'!R36-'NON-ETS &amp; ETS'!R36</f>
        <v>135.0942057968067</v>
      </c>
      <c r="S106" s="79">
        <f>'NEW Summary 1990-2019 GHG'!S36-'NON-ETS &amp; ETS'!S36</f>
        <v>136.34045531548622</v>
      </c>
      <c r="T106" s="79">
        <f>'NEW Summary 1990-2019 GHG'!T36-'NON-ETS &amp; ETS'!T36</f>
        <v>144.45865873252731</v>
      </c>
      <c r="U106" s="79">
        <f>'NEW Summary 1990-2019 GHG'!U36-'NON-ETS &amp; ETS'!U36</f>
        <v>145.21538137198615</v>
      </c>
      <c r="V106" s="79">
        <f>'NEW Summary 1990-2019 GHG'!V36-'NON-ETS &amp; ETS'!V36</f>
        <v>144.45661811879282</v>
      </c>
      <c r="W106" s="79">
        <f>'NEW Summary 1990-2019 GHG'!W36-'NON-ETS &amp; ETS'!W36</f>
        <v>142.9618190039364</v>
      </c>
      <c r="X106" s="79">
        <f>'NEW Summary 1990-2019 GHG'!X36-'NON-ETS &amp; ETS'!X36</f>
        <v>143.77209600435555</v>
      </c>
      <c r="Y106" s="79">
        <f>'NEW Summary 1990-2019 GHG'!Y36-'NON-ETS &amp; ETS'!Y36</f>
        <v>143.7584021613938</v>
      </c>
      <c r="Z106" s="79">
        <f>'NEW Summary 1990-2019 GHG'!Z36-'NON-ETS &amp; ETS'!Z36</f>
        <v>145.930239336471</v>
      </c>
      <c r="AA106" s="79">
        <f>'NEW Summary 1990-2019 GHG'!AA36-'NON-ETS &amp; ETS'!AA36</f>
        <v>146.28633179638013</v>
      </c>
      <c r="AB106" s="79">
        <f>'NEW Summary 1990-2019 GHG'!AB36-'NON-ETS &amp; ETS'!AB36</f>
        <v>147.11925484995513</v>
      </c>
      <c r="AC106" s="79">
        <f>'NEW Summary 1990-2019 GHG'!AC36-'NON-ETS &amp; ETS'!AC36</f>
        <v>148.15282980474126</v>
      </c>
      <c r="AD106" s="79">
        <f>'NEW Summary 1990-2019 GHG'!AD36-'NON-ETS &amp; ETS'!AD36</f>
        <v>147.86617335703824</v>
      </c>
      <c r="AE106" s="79">
        <f>'NEW Summary 1990-2019 GHG'!AE36-'NON-ETS &amp; ETS'!AE36</f>
        <v>148.26074767186344</v>
      </c>
      <c r="AF106" s="62"/>
      <c r="AG106" s="27">
        <f t="shared" si="14"/>
        <v>2.6684555761950076E-3</v>
      </c>
    </row>
    <row r="107" spans="1:35" x14ac:dyDescent="0.25">
      <c r="B107" s="71"/>
      <c r="C107" s="71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2"/>
      <c r="AG107" s="80"/>
    </row>
    <row r="108" spans="1:35" x14ac:dyDescent="0.25">
      <c r="A108" s="74" t="s">
        <v>45</v>
      </c>
      <c r="B108" s="75">
        <f>'NEW Summary 1990-2019 GHG'!B38-'NON-ETS &amp; ETS'!B38</f>
        <v>54388.129282599242</v>
      </c>
      <c r="C108" s="75">
        <f>'NEW Summary 1990-2019 GHG'!C38-'NON-ETS &amp; ETS'!C38</f>
        <v>55190.001378128996</v>
      </c>
      <c r="D108" s="75">
        <f>'NEW Summary 1990-2019 GHG'!D38-'NON-ETS &amp; ETS'!D38</f>
        <v>55175.624516879943</v>
      </c>
      <c r="E108" s="75">
        <f>'NEW Summary 1990-2019 GHG'!E38-'NON-ETS &amp; ETS'!E38</f>
        <v>55723.930153209643</v>
      </c>
      <c r="F108" s="75">
        <f>'NEW Summary 1990-2019 GHG'!F38-'NON-ETS &amp; ETS'!F38</f>
        <v>57196.84827403527</v>
      </c>
      <c r="G108" s="75">
        <f>'NEW Summary 1990-2019 GHG'!G38-'NON-ETS &amp; ETS'!G38</f>
        <v>58722.44373414672</v>
      </c>
      <c r="H108" s="75">
        <f>'NEW Summary 1990-2019 GHG'!H38-'NON-ETS &amp; ETS'!H38</f>
        <v>60890.952082158066</v>
      </c>
      <c r="I108" s="75">
        <f>'NEW Summary 1990-2019 GHG'!I38-'NON-ETS &amp; ETS'!I38</f>
        <v>62345.518967767952</v>
      </c>
      <c r="J108" s="75">
        <f>'NEW Summary 1990-2019 GHG'!J38-'NON-ETS &amp; ETS'!J38</f>
        <v>64922.142302288572</v>
      </c>
      <c r="K108" s="75">
        <f>'NEW Summary 1990-2019 GHG'!K38-'NON-ETS &amp; ETS'!K38</f>
        <v>66178.791893224232</v>
      </c>
      <c r="L108" s="75">
        <f>'NEW Summary 1990-2019 GHG'!L38-'NON-ETS &amp; ETS'!L38</f>
        <v>68433.176749413309</v>
      </c>
      <c r="M108" s="75">
        <f>'NEW Summary 1990-2019 GHG'!M38-'NON-ETS &amp; ETS'!M38</f>
        <v>70461.621988550629</v>
      </c>
      <c r="N108" s="75">
        <f>'NEW Summary 1990-2019 GHG'!N38-'NON-ETS &amp; ETS'!N38</f>
        <v>68599.109318773277</v>
      </c>
      <c r="O108" s="75">
        <f>'NEW Summary 1990-2019 GHG'!O38-'NON-ETS &amp; ETS'!O38</f>
        <v>69009.498904068416</v>
      </c>
      <c r="P108" s="75">
        <f>'NEW Summary 1990-2019 GHG'!P38-'NON-ETS &amp; ETS'!P38</f>
        <v>68363.99351601988</v>
      </c>
      <c r="Q108" s="75">
        <f>'NEW Summary 1990-2019 GHG'!Q38-'NON-ETS &amp; ETS'!Q38</f>
        <v>47844.954811847711</v>
      </c>
      <c r="R108" s="75">
        <f>'NEW Summary 1990-2019 GHG'!R38-'NON-ETS &amp; ETS'!R38</f>
        <v>47895.222310049903</v>
      </c>
      <c r="S108" s="75">
        <f>'NEW Summary 1990-2019 GHG'!S38-'NON-ETS &amp; ETS'!S38</f>
        <v>47323.649659857656</v>
      </c>
      <c r="T108" s="75">
        <f>'NEW Summary 1990-2019 GHG'!T38-'NON-ETS &amp; ETS'!T38</f>
        <v>47722.412896885988</v>
      </c>
      <c r="U108" s="75">
        <f>'NEW Summary 1990-2019 GHG'!U38-'NON-ETS &amp; ETS'!U38</f>
        <v>45117.256833655701</v>
      </c>
      <c r="V108" s="75">
        <f>'NEW Summary 1990-2019 GHG'!V38-'NON-ETS &amp; ETS'!V38</f>
        <v>44548.491710898699</v>
      </c>
      <c r="W108" s="75">
        <f>'NEW Summary 1990-2019 GHG'!W38-'NON-ETS &amp; ETS'!W38</f>
        <v>41982.97748446255</v>
      </c>
      <c r="X108" s="75">
        <f>'NEW Summary 1990-2019 GHG'!X38-'NON-ETS &amp; ETS'!X38</f>
        <v>41883.411519104469</v>
      </c>
      <c r="Y108" s="75">
        <f>'NEW Summary 1990-2019 GHG'!Y38-'NON-ETS &amp; ETS'!Y38</f>
        <v>42813.673797917611</v>
      </c>
      <c r="Z108" s="75">
        <f>'NEW Summary 1990-2019 GHG'!Z38-'NON-ETS &amp; ETS'!Z38</f>
        <v>42040.158887580197</v>
      </c>
      <c r="AA108" s="75">
        <f>'NEW Summary 1990-2019 GHG'!AA38-'NON-ETS &amp; ETS'!AA38</f>
        <v>43536.277214782283</v>
      </c>
      <c r="AB108" s="75">
        <f>'NEW Summary 1990-2019 GHG'!AB38-'NON-ETS &amp; ETS'!AB38</f>
        <v>44666.455232647073</v>
      </c>
      <c r="AC108" s="75">
        <f>'NEW Summary 1990-2019 GHG'!AC38-'NON-ETS &amp; ETS'!AC38</f>
        <v>45246.508196354414</v>
      </c>
      <c r="AD108" s="75">
        <f>'NEW Summary 1990-2019 GHG'!AD38-'NON-ETS &amp; ETS'!AD38</f>
        <v>47164.480555814342</v>
      </c>
      <c r="AE108" s="75">
        <f>'NEW Summary 1990-2019 GHG'!AE38-'NON-ETS &amp; ETS'!AE38</f>
        <v>45711.341849760123</v>
      </c>
      <c r="AF108" s="76"/>
      <c r="AG108" s="81">
        <f t="shared" si="14"/>
        <v>-3.0810022477287272E-2</v>
      </c>
      <c r="AH108" s="10">
        <f>(AD108-AA108)/AA108</f>
        <v>8.3337473324433448E-2</v>
      </c>
      <c r="AI108" s="73"/>
    </row>
    <row r="109" spans="1:35" x14ac:dyDescent="0.25">
      <c r="B109" s="82"/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82"/>
      <c r="R109" s="82"/>
      <c r="S109" s="82"/>
      <c r="T109" s="82"/>
      <c r="U109" s="82"/>
      <c r="V109" s="82"/>
      <c r="W109" s="82"/>
      <c r="X109" s="82"/>
      <c r="Y109" s="82"/>
      <c r="Z109" s="82"/>
      <c r="AA109" s="82"/>
      <c r="AB109" s="82"/>
      <c r="AC109" s="82"/>
      <c r="AD109" s="82"/>
      <c r="AE109" s="82"/>
      <c r="AF109" s="8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NEW Summary 1990-2019 GHG</vt:lpstr>
      <vt:lpstr>NEW Summary 1990-2019 CO2</vt:lpstr>
      <vt:lpstr>NEW Summary 1990-2019 CH4</vt:lpstr>
      <vt:lpstr>NEW Summary 1990-2019 N2O</vt:lpstr>
      <vt:lpstr>NON-ETS &amp; 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Marie Ryan</dc:creator>
  <cp:lastModifiedBy>Ann Marie Ryan</cp:lastModifiedBy>
  <dcterms:created xsi:type="dcterms:W3CDTF">2020-11-17T14:00:25Z</dcterms:created>
  <dcterms:modified xsi:type="dcterms:W3CDTF">2020-11-17T14:25:05Z</dcterms:modified>
</cp:coreProperties>
</file>