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4915" windowHeight="12585"/>
  </bookViews>
  <sheets>
    <sheet name="NEW Summary 1990-2015" sheetId="1" r:id="rId1"/>
  </sheets>
  <calcPr calcId="145621"/>
</workbook>
</file>

<file path=xl/calcChain.xml><?xml version="1.0" encoding="utf-8"?>
<calcChain xmlns="http://schemas.openxmlformats.org/spreadsheetml/2006/main">
  <c r="W32" i="1" l="1"/>
  <c r="K32" i="1"/>
  <c r="AF35" i="1"/>
  <c r="AF34" i="1"/>
  <c r="AC33" i="1"/>
  <c r="AF33" i="1"/>
  <c r="S32" i="1"/>
  <c r="P32" i="1"/>
  <c r="H32" i="1"/>
  <c r="AA32" i="1"/>
  <c r="X32" i="1"/>
  <c r="O32" i="1"/>
  <c r="G32" i="1"/>
  <c r="C32" i="1"/>
  <c r="AF31" i="1"/>
  <c r="AE27" i="1"/>
  <c r="AE26" i="1"/>
  <c r="P24" i="1"/>
  <c r="O24" i="1"/>
  <c r="W24" i="1"/>
  <c r="G24" i="1"/>
  <c r="AF23" i="1"/>
  <c r="AE22" i="1"/>
  <c r="Y17" i="1"/>
  <c r="Q17" i="1"/>
  <c r="AA17" i="1"/>
  <c r="W17" i="1"/>
  <c r="S17" i="1"/>
  <c r="AC18" i="1"/>
  <c r="L17" i="1"/>
  <c r="D17" i="1"/>
  <c r="U17" i="1"/>
  <c r="AF14" i="1"/>
  <c r="G11" i="1"/>
  <c r="W11" i="1"/>
  <c r="R11" i="1"/>
  <c r="AF12" i="1"/>
  <c r="V11" i="1"/>
  <c r="N11" i="1"/>
  <c r="J11" i="1"/>
  <c r="B11" i="1"/>
  <c r="Z11" i="1"/>
  <c r="O11" i="1"/>
  <c r="F11" i="1"/>
  <c r="AE10" i="1"/>
  <c r="AC9" i="1"/>
  <c r="AF8" i="1"/>
  <c r="AC6" i="1"/>
  <c r="AF6" i="1"/>
  <c r="AE6" i="1"/>
  <c r="AF5" i="1"/>
  <c r="H2" i="1"/>
  <c r="AF4" i="1"/>
  <c r="N2" i="1"/>
  <c r="AF3" i="1"/>
  <c r="AE3" i="1"/>
  <c r="V2" i="1"/>
  <c r="Q2" i="1"/>
  <c r="B2" i="1"/>
  <c r="Y2" i="1"/>
  <c r="I2" i="1"/>
  <c r="I17" i="1" l="1"/>
  <c r="M17" i="1"/>
  <c r="K24" i="1"/>
  <c r="J2" i="1"/>
  <c r="R2" i="1"/>
  <c r="D2" i="1"/>
  <c r="AC5" i="1"/>
  <c r="AF13" i="1"/>
  <c r="AC14" i="1"/>
  <c r="H17" i="1"/>
  <c r="P17" i="1"/>
  <c r="T17" i="1"/>
  <c r="X17" i="1"/>
  <c r="AF25" i="1"/>
  <c r="AC26" i="1"/>
  <c r="AF29" i="1"/>
  <c r="E32" i="1"/>
  <c r="I32" i="1"/>
  <c r="M32" i="1"/>
  <c r="Q32" i="1"/>
  <c r="Q38" i="1" s="1"/>
  <c r="U32" i="1"/>
  <c r="Y32" i="1"/>
  <c r="B32" i="1"/>
  <c r="AC32" i="1" s="1"/>
  <c r="F32" i="1"/>
  <c r="J32" i="1"/>
  <c r="R32" i="1"/>
  <c r="Z32" i="1"/>
  <c r="AF32" i="1" s="1"/>
  <c r="AF36" i="1"/>
  <c r="C2" i="1"/>
  <c r="G2" i="1"/>
  <c r="K2" i="1"/>
  <c r="O2" i="1"/>
  <c r="O38" i="1" s="1"/>
  <c r="S2" i="1"/>
  <c r="W2" i="1"/>
  <c r="W38" i="1" s="1"/>
  <c r="E2" i="1"/>
  <c r="M2" i="1"/>
  <c r="U2" i="1"/>
  <c r="AC13" i="1"/>
  <c r="B17" i="1"/>
  <c r="F17" i="1"/>
  <c r="J17" i="1"/>
  <c r="N17" i="1"/>
  <c r="R17" i="1"/>
  <c r="V17" i="1"/>
  <c r="Z17" i="1"/>
  <c r="C17" i="1"/>
  <c r="G17" i="1"/>
  <c r="K17" i="1"/>
  <c r="O17" i="1"/>
  <c r="AF21" i="1"/>
  <c r="AC22" i="1"/>
  <c r="AE23" i="1"/>
  <c r="D24" i="1"/>
  <c r="H24" i="1"/>
  <c r="L24" i="1"/>
  <c r="T24" i="1"/>
  <c r="X24" i="1"/>
  <c r="AC25" i="1"/>
  <c r="AC29" i="1"/>
  <c r="AC36" i="1"/>
  <c r="E17" i="1"/>
  <c r="C24" i="1"/>
  <c r="S24" i="1"/>
  <c r="F2" i="1"/>
  <c r="N32" i="1"/>
  <c r="V32" i="1"/>
  <c r="E11" i="1"/>
  <c r="I11" i="1"/>
  <c r="I38" i="1" s="1"/>
  <c r="M11" i="1"/>
  <c r="Q11" i="1"/>
  <c r="U11" i="1"/>
  <c r="Y11" i="1"/>
  <c r="Y38" i="1" s="1"/>
  <c r="AE14" i="1"/>
  <c r="C11" i="1"/>
  <c r="C38" i="1" s="1"/>
  <c r="K11" i="1"/>
  <c r="S11" i="1"/>
  <c r="S38" i="1" s="1"/>
  <c r="AC21" i="1"/>
  <c r="E24" i="1"/>
  <c r="I24" i="1"/>
  <c r="M24" i="1"/>
  <c r="Q24" i="1"/>
  <c r="U24" i="1"/>
  <c r="Y24" i="1"/>
  <c r="AC30" i="1"/>
  <c r="AE30" i="1"/>
  <c r="AE34" i="1"/>
  <c r="D32" i="1"/>
  <c r="L32" i="1"/>
  <c r="T32" i="1"/>
  <c r="AC7" i="1"/>
  <c r="AC15" i="1"/>
  <c r="AE16" i="1"/>
  <c r="AC16" i="1"/>
  <c r="AE15" i="1"/>
  <c r="Z2" i="1"/>
  <c r="AC3" i="1"/>
  <c r="AA2" i="1"/>
  <c r="AE4" i="1"/>
  <c r="AC4" i="1"/>
  <c r="AF7" i="1"/>
  <c r="AA11" i="1"/>
  <c r="AE12" i="1"/>
  <c r="AC12" i="1"/>
  <c r="AF15" i="1"/>
  <c r="AF16" i="1"/>
  <c r="AE28" i="1"/>
  <c r="AC28" i="1"/>
  <c r="AF28" i="1"/>
  <c r="AE8" i="1"/>
  <c r="AC8" i="1"/>
  <c r="AE7" i="1"/>
  <c r="L2" i="1"/>
  <c r="P2" i="1"/>
  <c r="T2" i="1"/>
  <c r="X2" i="1"/>
  <c r="AC10" i="1"/>
  <c r="D11" i="1"/>
  <c r="H11" i="1"/>
  <c r="L11" i="1"/>
  <c r="P11" i="1"/>
  <c r="T11" i="1"/>
  <c r="X11" i="1"/>
  <c r="AC27" i="1"/>
  <c r="AF27" i="1"/>
  <c r="AA24" i="1"/>
  <c r="AE5" i="1"/>
  <c r="AE9" i="1"/>
  <c r="AF10" i="1"/>
  <c r="AE13" i="1"/>
  <c r="AE18" i="1"/>
  <c r="AC31" i="1"/>
  <c r="AF9" i="1"/>
  <c r="AF17" i="1"/>
  <c r="AE17" i="1"/>
  <c r="AC23" i="1"/>
  <c r="B24" i="1"/>
  <c r="F24" i="1"/>
  <c r="J24" i="1"/>
  <c r="N24" i="1"/>
  <c r="R24" i="1"/>
  <c r="V24" i="1"/>
  <c r="Z24" i="1"/>
  <c r="AE31" i="1"/>
  <c r="AE35" i="1"/>
  <c r="AC35" i="1"/>
  <c r="AF18" i="1"/>
  <c r="AE21" i="1"/>
  <c r="AF22" i="1"/>
  <c r="AE25" i="1"/>
  <c r="AF26" i="1"/>
  <c r="AE29" i="1"/>
  <c r="AF30" i="1"/>
  <c r="AE33" i="1"/>
  <c r="AE36" i="1"/>
  <c r="M38" i="1" l="1"/>
  <c r="J38" i="1"/>
  <c r="U38" i="1"/>
  <c r="G38" i="1"/>
  <c r="G39" i="1" s="1"/>
  <c r="B38" i="1"/>
  <c r="J39" i="1" s="1"/>
  <c r="E38" i="1"/>
  <c r="D38" i="1"/>
  <c r="D39" i="1" s="1"/>
  <c r="K38" i="1"/>
  <c r="K39" i="1" s="1"/>
  <c r="R38" i="1"/>
  <c r="S41" i="1" s="1"/>
  <c r="AE32" i="1"/>
  <c r="AC17" i="1"/>
  <c r="T38" i="1"/>
  <c r="U40" i="1" s="1"/>
  <c r="Y39" i="1"/>
  <c r="N38" i="1"/>
  <c r="W39" i="1"/>
  <c r="O39" i="1"/>
  <c r="Z38" i="1"/>
  <c r="J40" i="1"/>
  <c r="J41" i="1"/>
  <c r="M39" i="1"/>
  <c r="D40" i="1"/>
  <c r="P38" i="1"/>
  <c r="Q41" i="1" s="1"/>
  <c r="AC11" i="1"/>
  <c r="AE11" i="1"/>
  <c r="AF11" i="1"/>
  <c r="AA38" i="1"/>
  <c r="AB2" i="1" s="1"/>
  <c r="AF2" i="1"/>
  <c r="AC2" i="1"/>
  <c r="AE2" i="1"/>
  <c r="Q39" i="1"/>
  <c r="AE24" i="1"/>
  <c r="AC24" i="1"/>
  <c r="AF24" i="1"/>
  <c r="L38" i="1"/>
  <c r="M40" i="1" s="1"/>
  <c r="I39" i="1"/>
  <c r="S39" i="1"/>
  <c r="S40" i="1"/>
  <c r="C41" i="1"/>
  <c r="C39" i="1"/>
  <c r="C40" i="1"/>
  <c r="V38" i="1"/>
  <c r="W40" i="1" s="1"/>
  <c r="R39" i="1"/>
  <c r="R40" i="1"/>
  <c r="R41" i="1"/>
  <c r="U39" i="1"/>
  <c r="E39" i="1"/>
  <c r="E41" i="1"/>
  <c r="F38" i="1"/>
  <c r="X38" i="1"/>
  <c r="Y40" i="1" s="1"/>
  <c r="H38" i="1"/>
  <c r="I41" i="1" s="1"/>
  <c r="U41" i="1" l="1"/>
  <c r="D41" i="1"/>
  <c r="K41" i="1"/>
  <c r="E40" i="1"/>
  <c r="I40" i="1"/>
  <c r="G40" i="1"/>
  <c r="K40" i="1"/>
  <c r="AB24" i="1"/>
  <c r="Q40" i="1"/>
  <c r="N39" i="1"/>
  <c r="N41" i="1"/>
  <c r="N40" i="1"/>
  <c r="X41" i="1"/>
  <c r="X40" i="1"/>
  <c r="X39" i="1"/>
  <c r="L41" i="1"/>
  <c r="L40" i="1"/>
  <c r="L39" i="1"/>
  <c r="AB38" i="1"/>
  <c r="AA41" i="1"/>
  <c r="AF38" i="1"/>
  <c r="AA39" i="1"/>
  <c r="AB33" i="1"/>
  <c r="AB21" i="1"/>
  <c r="AB14" i="1"/>
  <c r="AB10" i="1"/>
  <c r="AB6" i="1"/>
  <c r="AE38" i="1"/>
  <c r="AB29" i="1"/>
  <c r="AA40" i="1"/>
  <c r="AB36" i="1"/>
  <c r="AB35" i="1"/>
  <c r="AB28" i="1"/>
  <c r="AB25" i="1"/>
  <c r="AB12" i="1"/>
  <c r="AB4" i="1"/>
  <c r="AC38" i="1"/>
  <c r="AB5" i="1"/>
  <c r="AB17" i="1"/>
  <c r="AB9" i="1"/>
  <c r="AB13" i="1"/>
  <c r="AB7" i="1"/>
  <c r="AB16" i="1"/>
  <c r="AB3" i="1"/>
  <c r="AB26" i="1"/>
  <c r="AB30" i="1"/>
  <c r="AB23" i="1"/>
  <c r="AB18" i="1"/>
  <c r="AB32" i="1"/>
  <c r="AB22" i="1"/>
  <c r="AB34" i="1"/>
  <c r="AB15" i="1"/>
  <c r="AB8" i="1"/>
  <c r="AB27" i="1"/>
  <c r="AB31" i="1"/>
  <c r="AB11" i="1"/>
  <c r="M41" i="1"/>
  <c r="O40" i="1"/>
  <c r="Y41" i="1"/>
  <c r="T41" i="1"/>
  <c r="T40" i="1"/>
  <c r="T39" i="1"/>
  <c r="F39" i="1"/>
  <c r="F41" i="1"/>
  <c r="F40" i="1"/>
  <c r="P41" i="1"/>
  <c r="P40" i="1"/>
  <c r="P39" i="1"/>
  <c r="Z39" i="1"/>
  <c r="Z40" i="1"/>
  <c r="Z41" i="1"/>
  <c r="H41" i="1"/>
  <c r="H40" i="1"/>
  <c r="H39" i="1"/>
  <c r="V39" i="1"/>
  <c r="V41" i="1"/>
  <c r="V40" i="1"/>
  <c r="G41" i="1"/>
  <c r="O41" i="1"/>
  <c r="W41" i="1"/>
</calcChain>
</file>

<file path=xl/sharedStrings.xml><?xml version="1.0" encoding="utf-8"?>
<sst xmlns="http://schemas.openxmlformats.org/spreadsheetml/2006/main" count="69" uniqueCount="44">
  <si>
    <t>% Share 2015</t>
  </si>
  <si>
    <t>% Change 1990-2015</t>
  </si>
  <si>
    <t>Annual change</t>
  </si>
  <si>
    <t>kt CO2</t>
  </si>
  <si>
    <t>Energy Industries</t>
  </si>
  <si>
    <t>Public electricity and heat production</t>
  </si>
  <si>
    <t>Petroleum refining</t>
  </si>
  <si>
    <t>Solid fuels and other energy industries</t>
  </si>
  <si>
    <t>Fugitive emissions</t>
  </si>
  <si>
    <t>Residential</t>
  </si>
  <si>
    <t>Manufacturing Combustion</t>
  </si>
  <si>
    <t>Commercial Services</t>
  </si>
  <si>
    <t>Public Services</t>
  </si>
  <si>
    <t>Transport</t>
  </si>
  <si>
    <t>Domestic aviation</t>
  </si>
  <si>
    <t>Road transportation</t>
  </si>
  <si>
    <t>Railways</t>
  </si>
  <si>
    <t>Domestic navigation</t>
  </si>
  <si>
    <t>Other transportation</t>
  </si>
  <si>
    <t>Industrial Processes</t>
  </si>
  <si>
    <t>Mineral industry</t>
  </si>
  <si>
    <t>Chemical industry</t>
  </si>
  <si>
    <t>NO</t>
  </si>
  <si>
    <t>Metal industry</t>
  </si>
  <si>
    <t>Non-energy products from fuels and solvent use</t>
  </si>
  <si>
    <t>Other product manufacture and use</t>
  </si>
  <si>
    <t>F-Gases</t>
  </si>
  <si>
    <t>Agriculture</t>
  </si>
  <si>
    <t>Enteric fermentation</t>
  </si>
  <si>
    <t>Manure management</t>
  </si>
  <si>
    <t>Agricultural soils</t>
  </si>
  <si>
    <t>Liming</t>
  </si>
  <si>
    <t>Urea application</t>
  </si>
  <si>
    <t>Agriculture/Forestry fuel combustion</t>
  </si>
  <si>
    <t>Fishing</t>
  </si>
  <si>
    <t>Waste</t>
  </si>
  <si>
    <t>Landfills</t>
  </si>
  <si>
    <t>Biological treatment of solid waste</t>
  </si>
  <si>
    <t>Incineration and open burning of waste</t>
  </si>
  <si>
    <t>Wastewater treatment and discharge</t>
  </si>
  <si>
    <t>National Total</t>
  </si>
  <si>
    <t>Inter annual change</t>
  </si>
  <si>
    <t>Inter annual change %</t>
  </si>
  <si>
    <t>1990-2015_Submission 2017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</si>
</sst>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.0%"/>
    <numFmt numFmtId="165" formatCode="0.000"/>
    <numFmt numFmtId="166" formatCode="0.0000"/>
  </numFmts>
  <fonts count="8" x14ac:knownFonts="1">
    <font>
      <sz val="10"/>
      <name val="Arial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9" fontId="4" fillId="0" borderId="0" applyFont="0" applyFill="0" applyBorder="0" applyAlignment="0" applyProtection="0"/>
    <xf numFmtId="49" fontId="5" fillId="0" borderId="1" applyNumberFormat="0" applyFont="0" applyFill="0" applyBorder="0" applyProtection="0">
      <alignment horizontal="left" vertical="center" indent="2"/>
    </xf>
    <xf numFmtId="4" fontId="6" fillId="0" borderId="2" applyFill="0" applyBorder="0" applyProtection="0">
      <alignment horizontal="right" vertical="center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" fillId="0" borderId="0"/>
    <xf numFmtId="0" fontId="7" fillId="0" borderId="0"/>
  </cellStyleXfs>
  <cellXfs count="32">
    <xf numFmtId="0" fontId="0" fillId="0" borderId="0" xfId="0"/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/>
    </xf>
    <xf numFmtId="0" fontId="3" fillId="0" borderId="0" xfId="0" applyFont="1"/>
    <xf numFmtId="0" fontId="3" fillId="3" borderId="0" xfId="0" applyFont="1" applyFill="1"/>
    <xf numFmtId="2" fontId="3" fillId="3" borderId="0" xfId="0" applyNumberFormat="1" applyFont="1" applyFill="1" applyAlignment="1">
      <alignment horizontal="right"/>
    </xf>
    <xf numFmtId="164" fontId="2" fillId="3" borderId="0" xfId="0" applyNumberFormat="1" applyFont="1" applyFill="1" applyAlignment="1">
      <alignment horizontal="center"/>
    </xf>
    <xf numFmtId="164" fontId="2" fillId="3" borderId="0" xfId="0" applyNumberFormat="1" applyFont="1" applyFill="1"/>
    <xf numFmtId="2" fontId="2" fillId="3" borderId="0" xfId="0" applyNumberFormat="1" applyFont="1" applyFill="1"/>
    <xf numFmtId="2" fontId="3" fillId="0" borderId="0" xfId="0" applyNumberFormat="1" applyFont="1"/>
    <xf numFmtId="0" fontId="3" fillId="4" borderId="0" xfId="0" applyFont="1" applyFill="1" applyAlignment="1">
      <alignment horizontal="left" indent="1"/>
    </xf>
    <xf numFmtId="2" fontId="3" fillId="4" borderId="0" xfId="0" applyNumberFormat="1" applyFont="1" applyFill="1" applyAlignment="1">
      <alignment horizontal="right"/>
    </xf>
    <xf numFmtId="164" fontId="3" fillId="4" borderId="0" xfId="0" applyNumberFormat="1" applyFont="1" applyFill="1" applyAlignment="1">
      <alignment horizontal="center"/>
    </xf>
    <xf numFmtId="164" fontId="3" fillId="4" borderId="0" xfId="0" applyNumberFormat="1" applyFont="1" applyFill="1"/>
    <xf numFmtId="2" fontId="3" fillId="4" borderId="0" xfId="0" applyNumberFormat="1" applyFont="1" applyFill="1"/>
    <xf numFmtId="0" fontId="3" fillId="3" borderId="0" xfId="0" applyFont="1" applyFill="1" applyAlignment="1">
      <alignment horizontal="left"/>
    </xf>
    <xf numFmtId="164" fontId="3" fillId="4" borderId="0" xfId="1" applyNumberFormat="1" applyFont="1" applyFill="1" applyAlignment="1">
      <alignment horizontal="center"/>
    </xf>
    <xf numFmtId="2" fontId="3" fillId="0" borderId="0" xfId="0" applyNumberFormat="1" applyFont="1" applyAlignment="1">
      <alignment horizontal="right"/>
    </xf>
    <xf numFmtId="164" fontId="3" fillId="0" borderId="0" xfId="0" applyNumberFormat="1" applyFont="1"/>
    <xf numFmtId="0" fontId="2" fillId="3" borderId="0" xfId="0" applyFont="1" applyFill="1" applyAlignment="1">
      <alignment horizontal="left"/>
    </xf>
    <xf numFmtId="2" fontId="2" fillId="3" borderId="0" xfId="0" applyNumberFormat="1" applyFont="1" applyFill="1" applyAlignment="1"/>
    <xf numFmtId="0" fontId="3" fillId="0" borderId="0" xfId="0" applyFont="1" applyAlignment="1">
      <alignment horizontal="right"/>
    </xf>
    <xf numFmtId="164" fontId="3" fillId="0" borderId="0" xfId="1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164" fontId="3" fillId="0" borderId="0" xfId="1" applyNumberFormat="1" applyFont="1"/>
    <xf numFmtId="166" fontId="3" fillId="0" borderId="0" xfId="0" applyNumberFormat="1" applyFont="1"/>
    <xf numFmtId="43" fontId="1" fillId="0" borderId="0" xfId="0" applyNumberFormat="1" applyFont="1"/>
    <xf numFmtId="165" fontId="3" fillId="0" borderId="0" xfId="0" applyNumberFormat="1" applyFont="1"/>
    <xf numFmtId="0" fontId="1" fillId="0" borderId="0" xfId="0" applyFont="1"/>
  </cellXfs>
  <cellStyles count="8">
    <cellStyle name="2x indented GHG Textfiels" xfId="2"/>
    <cellStyle name="Bold GHG Numbers (0.00)" xfId="3"/>
    <cellStyle name="Comma 2" xfId="4"/>
    <cellStyle name="Comma 3" xfId="5"/>
    <cellStyle name="Normal" xfId="0" builtinId="0"/>
    <cellStyle name="Normal 2" xfId="6"/>
    <cellStyle name="Normal 3" xfId="7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911973348644102E-2"/>
          <c:y val="3.2949149716677478E-2"/>
          <c:w val="0.91216893473155158"/>
          <c:h val="0.829225740870666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'NEW Summary 1990-2015'!$A$2</c:f>
              <c:strCache>
                <c:ptCount val="1"/>
                <c:pt idx="0">
                  <c:v>Energy Industries</c:v>
                </c:pt>
              </c:strCache>
            </c:strRef>
          </c:tx>
          <c:invertIfNegative val="0"/>
          <c:cat>
            <c:numRef>
              <c:f>'NEW Summary 1990-2015'!$B$1:$AA$1</c:f>
              <c:numCache>
                <c:formatCode>General</c:formatCode>
                <c:ptCount val="2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</c:numCache>
            </c:numRef>
          </c:cat>
          <c:val>
            <c:numRef>
              <c:f>'NEW Summary 1990-2015'!$B$2:$AA$2</c:f>
              <c:numCache>
                <c:formatCode>0.00</c:formatCode>
                <c:ptCount val="26"/>
                <c:pt idx="0">
                  <c:v>11434.977186280821</c:v>
                </c:pt>
                <c:pt idx="1">
                  <c:v>11881.026151362719</c:v>
                </c:pt>
                <c:pt idx="2">
                  <c:v>12532.8385464679</c:v>
                </c:pt>
                <c:pt idx="3">
                  <c:v>12544.332034360796</c:v>
                </c:pt>
                <c:pt idx="4">
                  <c:v>12874.913518052286</c:v>
                </c:pt>
                <c:pt idx="5">
                  <c:v>13553.17129002032</c:v>
                </c:pt>
                <c:pt idx="6">
                  <c:v>14266.495420299208</c:v>
                </c:pt>
                <c:pt idx="7">
                  <c:v>14917.135589243586</c:v>
                </c:pt>
                <c:pt idx="8">
                  <c:v>15280.541783307159</c:v>
                </c:pt>
                <c:pt idx="9">
                  <c:v>15973.01085088427</c:v>
                </c:pt>
                <c:pt idx="10">
                  <c:v>16245.029504663215</c:v>
                </c:pt>
                <c:pt idx="11">
                  <c:v>17526.091375541753</c:v>
                </c:pt>
                <c:pt idx="12">
                  <c:v>16528.287170101015</c:v>
                </c:pt>
                <c:pt idx="13">
                  <c:v>16496.755277093314</c:v>
                </c:pt>
                <c:pt idx="14">
                  <c:v>15438.487496560758</c:v>
                </c:pt>
                <c:pt idx="15">
                  <c:v>15858.055904414647</c:v>
                </c:pt>
                <c:pt idx="16">
                  <c:v>15103.650457912838</c:v>
                </c:pt>
                <c:pt idx="17">
                  <c:v>14624.578282680603</c:v>
                </c:pt>
                <c:pt idx="18">
                  <c:v>14730.237773977511</c:v>
                </c:pt>
                <c:pt idx="19">
                  <c:v>13135.538122973385</c:v>
                </c:pt>
                <c:pt idx="20">
                  <c:v>13385.812793825879</c:v>
                </c:pt>
                <c:pt idx="21">
                  <c:v>11989.193198330084</c:v>
                </c:pt>
                <c:pt idx="22">
                  <c:v>12823.800326047824</c:v>
                </c:pt>
                <c:pt idx="23">
                  <c:v>11413.939621236248</c:v>
                </c:pt>
                <c:pt idx="24">
                  <c:v>11197.244980826305</c:v>
                </c:pt>
                <c:pt idx="25">
                  <c:v>11803.2183506169</c:v>
                </c:pt>
              </c:numCache>
            </c:numRef>
          </c:val>
        </c:ser>
        <c:ser>
          <c:idx val="1"/>
          <c:order val="1"/>
          <c:tx>
            <c:strRef>
              <c:f>'NEW Summary 1990-2015'!$A$7</c:f>
              <c:strCache>
                <c:ptCount val="1"/>
                <c:pt idx="0">
                  <c:v>Residential</c:v>
                </c:pt>
              </c:strCache>
            </c:strRef>
          </c:tx>
          <c:invertIfNegative val="0"/>
          <c:val>
            <c:numRef>
              <c:f>'NEW Summary 1990-2015'!$B$7:$AA$7</c:f>
              <c:numCache>
                <c:formatCode>0.00</c:formatCode>
                <c:ptCount val="26"/>
                <c:pt idx="0">
                  <c:v>7523.6648356256719</c:v>
                </c:pt>
                <c:pt idx="1">
                  <c:v>7565.9321257083066</c:v>
                </c:pt>
                <c:pt idx="2">
                  <c:v>6717.8016581294623</c:v>
                </c:pt>
                <c:pt idx="3">
                  <c:v>6667.0106159097604</c:v>
                </c:pt>
                <c:pt idx="4">
                  <c:v>6496.5767882634982</c:v>
                </c:pt>
                <c:pt idx="5">
                  <c:v>6452.0465782317078</c:v>
                </c:pt>
                <c:pt idx="6">
                  <c:v>6576.3476348824033</c:v>
                </c:pt>
                <c:pt idx="7">
                  <c:v>6235.9154976268956</c:v>
                </c:pt>
                <c:pt idx="8">
                  <c:v>6744.7458716510537</c:v>
                </c:pt>
                <c:pt idx="9">
                  <c:v>6377.8773312741932</c:v>
                </c:pt>
                <c:pt idx="10">
                  <c:v>6462.6033188676402</c:v>
                </c:pt>
                <c:pt idx="11">
                  <c:v>6732.2923557237582</c:v>
                </c:pt>
                <c:pt idx="12">
                  <c:v>6658.6245970827331</c:v>
                </c:pt>
                <c:pt idx="13">
                  <c:v>6812.5798281567086</c:v>
                </c:pt>
                <c:pt idx="14">
                  <c:v>6992.5072618934601</c:v>
                </c:pt>
                <c:pt idx="15">
                  <c:v>7271.9481073512497</c:v>
                </c:pt>
                <c:pt idx="16">
                  <c:v>7157.4825670923628</c:v>
                </c:pt>
                <c:pt idx="17">
                  <c:v>6928.5275776122398</c:v>
                </c:pt>
                <c:pt idx="18">
                  <c:v>7521.5711093047576</c:v>
                </c:pt>
                <c:pt idx="19">
                  <c:v>7467.0423321742728</c:v>
                </c:pt>
                <c:pt idx="20">
                  <c:v>7800.9473508249448</c:v>
                </c:pt>
                <c:pt idx="21">
                  <c:v>6609.7533486627808</c:v>
                </c:pt>
                <c:pt idx="22">
                  <c:v>6232.385823990413</c:v>
                </c:pt>
                <c:pt idx="23">
                  <c:v>6395.3557542998069</c:v>
                </c:pt>
                <c:pt idx="24">
                  <c:v>5745.611100864342</c:v>
                </c:pt>
                <c:pt idx="25">
                  <c:v>6041.3594457475383</c:v>
                </c:pt>
              </c:numCache>
            </c:numRef>
          </c:val>
        </c:ser>
        <c:ser>
          <c:idx val="2"/>
          <c:order val="2"/>
          <c:tx>
            <c:strRef>
              <c:f>'NEW Summary 1990-2015'!$A$8</c:f>
              <c:strCache>
                <c:ptCount val="1"/>
                <c:pt idx="0">
                  <c:v>Manufacturing Combustion</c:v>
                </c:pt>
              </c:strCache>
            </c:strRef>
          </c:tx>
          <c:invertIfNegative val="0"/>
          <c:val>
            <c:numRef>
              <c:f>'NEW Summary 1990-2015'!$B$8:$AA$8</c:f>
              <c:numCache>
                <c:formatCode>0.00</c:formatCode>
                <c:ptCount val="26"/>
                <c:pt idx="0">
                  <c:v>3961.7501968617189</c:v>
                </c:pt>
                <c:pt idx="1">
                  <c:v>4074.4548385498292</c:v>
                </c:pt>
                <c:pt idx="2">
                  <c:v>3768.7411502027744</c:v>
                </c:pt>
                <c:pt idx="3">
                  <c:v>3986.7186366590836</c:v>
                </c:pt>
                <c:pt idx="4">
                  <c:v>4242.6262261403081</c:v>
                </c:pt>
                <c:pt idx="5">
                  <c:v>4347.622852378212</c:v>
                </c:pt>
                <c:pt idx="6">
                  <c:v>4182.7351599223548</c:v>
                </c:pt>
                <c:pt idx="7">
                  <c:v>4550.5507019358802</c:v>
                </c:pt>
                <c:pt idx="8">
                  <c:v>4589.6182499874149</c:v>
                </c:pt>
                <c:pt idx="9">
                  <c:v>4810.4753948929083</c:v>
                </c:pt>
                <c:pt idx="10">
                  <c:v>5642.368991872987</c:v>
                </c:pt>
                <c:pt idx="11">
                  <c:v>5599.3853934023145</c:v>
                </c:pt>
                <c:pt idx="12">
                  <c:v>5323.0545108400129</c:v>
                </c:pt>
                <c:pt idx="13">
                  <c:v>5513.8189089738653</c:v>
                </c:pt>
                <c:pt idx="14">
                  <c:v>5694.093389318622</c:v>
                </c:pt>
                <c:pt idx="15">
                  <c:v>5870.7134919203017</c:v>
                </c:pt>
                <c:pt idx="16">
                  <c:v>5752.6992993558961</c:v>
                </c:pt>
                <c:pt idx="17">
                  <c:v>5811.6903134600989</c:v>
                </c:pt>
                <c:pt idx="18">
                  <c:v>5654.1917719758194</c:v>
                </c:pt>
                <c:pt idx="19">
                  <c:v>4505.2442087525305</c:v>
                </c:pt>
                <c:pt idx="20">
                  <c:v>4497.0887760274527</c:v>
                </c:pt>
                <c:pt idx="21">
                  <c:v>4159.6643922782559</c:v>
                </c:pt>
                <c:pt idx="22">
                  <c:v>4188.5936874508016</c:v>
                </c:pt>
                <c:pt idx="23">
                  <c:v>4238.5653083245261</c:v>
                </c:pt>
                <c:pt idx="24">
                  <c:v>4323.4013719571767</c:v>
                </c:pt>
                <c:pt idx="25">
                  <c:v>4548.8205655603861</c:v>
                </c:pt>
              </c:numCache>
            </c:numRef>
          </c:val>
        </c:ser>
        <c:ser>
          <c:idx val="3"/>
          <c:order val="3"/>
          <c:tx>
            <c:strRef>
              <c:f>'NEW Summary 1990-2015'!$A$9</c:f>
              <c:strCache>
                <c:ptCount val="1"/>
                <c:pt idx="0">
                  <c:v>Commercial Services</c:v>
                </c:pt>
              </c:strCache>
            </c:strRef>
          </c:tx>
          <c:invertIfNegative val="0"/>
          <c:val>
            <c:numRef>
              <c:f>'NEW Summary 1990-2015'!$B$9:$AA$9</c:f>
              <c:numCache>
                <c:formatCode>0.00</c:formatCode>
                <c:ptCount val="26"/>
                <c:pt idx="0">
                  <c:v>1083.4878236245095</c:v>
                </c:pt>
                <c:pt idx="1">
                  <c:v>1129.6376483176955</c:v>
                </c:pt>
                <c:pt idx="2">
                  <c:v>1153.5350608597694</c:v>
                </c:pt>
                <c:pt idx="3">
                  <c:v>1168.7095712440639</c:v>
                </c:pt>
                <c:pt idx="4">
                  <c:v>1321.2488699890087</c:v>
                </c:pt>
                <c:pt idx="5">
                  <c:v>1165.5673725686975</c:v>
                </c:pt>
                <c:pt idx="6">
                  <c:v>1224.7163820180565</c:v>
                </c:pt>
                <c:pt idx="7">
                  <c:v>1285.306088900295</c:v>
                </c:pt>
                <c:pt idx="8">
                  <c:v>1279.1428187245428</c:v>
                </c:pt>
                <c:pt idx="9">
                  <c:v>1368.1989122651721</c:v>
                </c:pt>
                <c:pt idx="10">
                  <c:v>1374.7076596018314</c:v>
                </c:pt>
                <c:pt idx="11">
                  <c:v>1402.5463549894228</c:v>
                </c:pt>
                <c:pt idx="12">
                  <c:v>1382.5902617085703</c:v>
                </c:pt>
                <c:pt idx="13">
                  <c:v>1468.7733456269132</c:v>
                </c:pt>
                <c:pt idx="14">
                  <c:v>1349.2594847920457</c:v>
                </c:pt>
                <c:pt idx="15">
                  <c:v>1475.692080744645</c:v>
                </c:pt>
                <c:pt idx="16">
                  <c:v>1380.0829961915144</c:v>
                </c:pt>
                <c:pt idx="17">
                  <c:v>1414.8155126059735</c:v>
                </c:pt>
                <c:pt idx="18">
                  <c:v>1547.6719066766461</c:v>
                </c:pt>
                <c:pt idx="19">
                  <c:v>1297.8232853352929</c:v>
                </c:pt>
                <c:pt idx="20">
                  <c:v>1296.5717727042754</c:v>
                </c:pt>
                <c:pt idx="21">
                  <c:v>1194.9749326094438</c:v>
                </c:pt>
                <c:pt idx="22">
                  <c:v>1184.3936390142132</c:v>
                </c:pt>
                <c:pt idx="23">
                  <c:v>1066.1708907874302</c:v>
                </c:pt>
                <c:pt idx="24">
                  <c:v>956.9754783034258</c:v>
                </c:pt>
                <c:pt idx="25">
                  <c:v>934.76810935240303</c:v>
                </c:pt>
              </c:numCache>
            </c:numRef>
          </c:val>
        </c:ser>
        <c:ser>
          <c:idx val="4"/>
          <c:order val="4"/>
          <c:tx>
            <c:strRef>
              <c:f>'NEW Summary 1990-2015'!$A$10</c:f>
              <c:strCache>
                <c:ptCount val="1"/>
                <c:pt idx="0">
                  <c:v>Public Services</c:v>
                </c:pt>
              </c:strCache>
            </c:strRef>
          </c:tx>
          <c:invertIfNegative val="0"/>
          <c:val>
            <c:numRef>
              <c:f>'NEW Summary 1990-2015'!$B$10:$AA$10</c:f>
              <c:numCache>
                <c:formatCode>0.00</c:formatCode>
                <c:ptCount val="26"/>
                <c:pt idx="0">
                  <c:v>1160.6547857137414</c:v>
                </c:pt>
                <c:pt idx="1">
                  <c:v>1144.5789777818236</c:v>
                </c:pt>
                <c:pt idx="2">
                  <c:v>1062.5422076599893</c:v>
                </c:pt>
                <c:pt idx="3">
                  <c:v>1046.8758121630408</c:v>
                </c:pt>
                <c:pt idx="4">
                  <c:v>1079.2784230682903</c:v>
                </c:pt>
                <c:pt idx="5">
                  <c:v>936.34092293666049</c:v>
                </c:pt>
                <c:pt idx="6">
                  <c:v>979.84104089544371</c:v>
                </c:pt>
                <c:pt idx="7">
                  <c:v>955.36699614717122</c:v>
                </c:pt>
                <c:pt idx="8">
                  <c:v>906.14326535572923</c:v>
                </c:pt>
                <c:pt idx="9">
                  <c:v>954.75329655360281</c:v>
                </c:pt>
                <c:pt idx="10">
                  <c:v>989.427223372458</c:v>
                </c:pt>
                <c:pt idx="11">
                  <c:v>1019.4580026905459</c:v>
                </c:pt>
                <c:pt idx="12">
                  <c:v>981.60676128430805</c:v>
                </c:pt>
                <c:pt idx="13">
                  <c:v>963.29821029831294</c:v>
                </c:pt>
                <c:pt idx="14">
                  <c:v>871.41891055113115</c:v>
                </c:pt>
                <c:pt idx="15">
                  <c:v>952.53036202349426</c:v>
                </c:pt>
                <c:pt idx="16">
                  <c:v>912.74306437273049</c:v>
                </c:pt>
                <c:pt idx="17">
                  <c:v>958.75504141025374</c:v>
                </c:pt>
                <c:pt idx="18">
                  <c:v>1052.7537218441992</c:v>
                </c:pt>
                <c:pt idx="19">
                  <c:v>1001.7915911485904</c:v>
                </c:pt>
                <c:pt idx="20">
                  <c:v>1021.0312039386064</c:v>
                </c:pt>
                <c:pt idx="21">
                  <c:v>913.56780776898745</c:v>
                </c:pt>
                <c:pt idx="22">
                  <c:v>930.81645122438624</c:v>
                </c:pt>
                <c:pt idx="23">
                  <c:v>871.09327403788791</c:v>
                </c:pt>
                <c:pt idx="24">
                  <c:v>815.50616016042432</c:v>
                </c:pt>
                <c:pt idx="25">
                  <c:v>806.02285740903119</c:v>
                </c:pt>
              </c:numCache>
            </c:numRef>
          </c:val>
        </c:ser>
        <c:ser>
          <c:idx val="5"/>
          <c:order val="5"/>
          <c:tx>
            <c:strRef>
              <c:f>'NEW Summary 1990-2015'!$A$11</c:f>
              <c:strCache>
                <c:ptCount val="1"/>
                <c:pt idx="0">
                  <c:v>Transport</c:v>
                </c:pt>
              </c:strCache>
            </c:strRef>
          </c:tx>
          <c:invertIfNegative val="0"/>
          <c:val>
            <c:numRef>
              <c:f>'NEW Summary 1990-2015'!$B$11:$AA$11</c:f>
              <c:numCache>
                <c:formatCode>0.00</c:formatCode>
                <c:ptCount val="26"/>
                <c:pt idx="0">
                  <c:v>5135.4780938183349</c:v>
                </c:pt>
                <c:pt idx="1">
                  <c:v>5314.7054030561158</c:v>
                </c:pt>
                <c:pt idx="2">
                  <c:v>5744.7939172704018</c:v>
                </c:pt>
                <c:pt idx="3">
                  <c:v>5721.6045162661758</c:v>
                </c:pt>
                <c:pt idx="4">
                  <c:v>5974.9426655353936</c:v>
                </c:pt>
                <c:pt idx="5">
                  <c:v>6271.7111465689104</c:v>
                </c:pt>
                <c:pt idx="6">
                  <c:v>7321.98599219683</c:v>
                </c:pt>
                <c:pt idx="7">
                  <c:v>7702.1302565287551</c:v>
                </c:pt>
                <c:pt idx="8">
                  <c:v>9048.1559882751881</c:v>
                </c:pt>
                <c:pt idx="9">
                  <c:v>9749.2168017056465</c:v>
                </c:pt>
                <c:pt idx="10">
                  <c:v>10788.975376738719</c:v>
                </c:pt>
                <c:pt idx="11">
                  <c:v>11311.989251953548</c:v>
                </c:pt>
                <c:pt idx="12">
                  <c:v>11506.560524369728</c:v>
                </c:pt>
                <c:pt idx="13">
                  <c:v>11709.932451984318</c:v>
                </c:pt>
                <c:pt idx="14">
                  <c:v>12430.284479927328</c:v>
                </c:pt>
                <c:pt idx="15">
                  <c:v>13121.29683392916</c:v>
                </c:pt>
                <c:pt idx="16">
                  <c:v>13801.501904159786</c:v>
                </c:pt>
                <c:pt idx="17">
                  <c:v>14388.10546429508</c:v>
                </c:pt>
                <c:pt idx="18">
                  <c:v>13660.613662858868</c:v>
                </c:pt>
                <c:pt idx="19">
                  <c:v>12441.374472911255</c:v>
                </c:pt>
                <c:pt idx="20">
                  <c:v>11528.461572555618</c:v>
                </c:pt>
                <c:pt idx="21">
                  <c:v>11219.54234561076</c:v>
                </c:pt>
                <c:pt idx="22">
                  <c:v>10835.82063432804</c:v>
                </c:pt>
                <c:pt idx="23">
                  <c:v>11065.556294532282</c:v>
                </c:pt>
                <c:pt idx="24">
                  <c:v>11347.382107864658</c:v>
                </c:pt>
                <c:pt idx="25">
                  <c:v>11827.350356159173</c:v>
                </c:pt>
              </c:numCache>
            </c:numRef>
          </c:val>
        </c:ser>
        <c:ser>
          <c:idx val="6"/>
          <c:order val="6"/>
          <c:tx>
            <c:strRef>
              <c:f>'NEW Summary 1990-2015'!$A$17</c:f>
              <c:strCache>
                <c:ptCount val="1"/>
                <c:pt idx="0">
                  <c:v>Industrial Processes</c:v>
                </c:pt>
              </c:strCache>
            </c:strRef>
          </c:tx>
          <c:invertIfNegative val="0"/>
          <c:val>
            <c:numRef>
              <c:f>'NEW Summary 1990-2015'!$B$17:$AA$17</c:f>
              <c:numCache>
                <c:formatCode>0.00</c:formatCode>
                <c:ptCount val="26"/>
                <c:pt idx="0">
                  <c:v>3236.9416194689175</c:v>
                </c:pt>
                <c:pt idx="1">
                  <c:v>2935.420679164547</c:v>
                </c:pt>
                <c:pt idx="2">
                  <c:v>2871.8305221687506</c:v>
                </c:pt>
                <c:pt idx="3">
                  <c:v>2837.3633713940199</c:v>
                </c:pt>
                <c:pt idx="4">
                  <c:v>3075.4956324707132</c:v>
                </c:pt>
                <c:pt idx="5">
                  <c:v>2989.3574348261327</c:v>
                </c:pt>
                <c:pt idx="6">
                  <c:v>3071.3632534604008</c:v>
                </c:pt>
                <c:pt idx="7">
                  <c:v>3400.6139895967885</c:v>
                </c:pt>
                <c:pt idx="8">
                  <c:v>3289.8285456150452</c:v>
                </c:pt>
                <c:pt idx="9">
                  <c:v>3238.5677079239936</c:v>
                </c:pt>
                <c:pt idx="10">
                  <c:v>3787.4006218123172</c:v>
                </c:pt>
                <c:pt idx="11">
                  <c:v>3820.257873403782</c:v>
                </c:pt>
                <c:pt idx="12">
                  <c:v>3294.6096926375571</c:v>
                </c:pt>
                <c:pt idx="13">
                  <c:v>2483.868838053771</c:v>
                </c:pt>
                <c:pt idx="14">
                  <c:v>2655.5988372906058</c:v>
                </c:pt>
                <c:pt idx="15">
                  <c:v>2749.0468550387177</c:v>
                </c:pt>
                <c:pt idx="16">
                  <c:v>2697.0714606665547</c:v>
                </c:pt>
                <c:pt idx="17">
                  <c:v>2752.7551950797597</c:v>
                </c:pt>
                <c:pt idx="18">
                  <c:v>2458.7727320338404</c:v>
                </c:pt>
                <c:pt idx="19">
                  <c:v>1640.3131154687026</c:v>
                </c:pt>
                <c:pt idx="20">
                  <c:v>1446.7950605276383</c:v>
                </c:pt>
                <c:pt idx="21">
                  <c:v>1315.902741057499</c:v>
                </c:pt>
                <c:pt idx="22">
                  <c:v>1539.2231483027117</c:v>
                </c:pt>
                <c:pt idx="23">
                  <c:v>1453.9558151184817</c:v>
                </c:pt>
                <c:pt idx="24">
                  <c:v>1807.4290492727039</c:v>
                </c:pt>
                <c:pt idx="25">
                  <c:v>1992.5682078336906</c:v>
                </c:pt>
              </c:numCache>
            </c:numRef>
          </c:val>
        </c:ser>
        <c:ser>
          <c:idx val="7"/>
          <c:order val="7"/>
          <c:tx>
            <c:strRef>
              <c:f>'NEW Summary 1990-2015'!$A$23</c:f>
              <c:strCache>
                <c:ptCount val="1"/>
                <c:pt idx="0">
                  <c:v>F-Gases</c:v>
                </c:pt>
              </c:strCache>
            </c:strRef>
          </c:tx>
          <c:invertIfNegative val="0"/>
          <c:val>
            <c:numRef>
              <c:f>'NEW Summary 1990-2015'!$B$23:$AA$23</c:f>
              <c:numCache>
                <c:formatCode>0.00</c:formatCode>
                <c:ptCount val="26"/>
                <c:pt idx="0">
                  <c:v>35.233204204176012</c:v>
                </c:pt>
                <c:pt idx="1">
                  <c:v>50.143936215157929</c:v>
                </c:pt>
                <c:pt idx="2">
                  <c:v>65.128942509702583</c:v>
                </c:pt>
                <c:pt idx="3">
                  <c:v>95.609894987097931</c:v>
                </c:pt>
                <c:pt idx="4">
                  <c:v>131.51945109792425</c:v>
                </c:pt>
                <c:pt idx="5">
                  <c:v>284.2861150136095</c:v>
                </c:pt>
                <c:pt idx="6">
                  <c:v>406.53612063979705</c:v>
                </c:pt>
                <c:pt idx="7">
                  <c:v>585.09748482729265</c:v>
                </c:pt>
                <c:pt idx="8">
                  <c:v>546.43150490191181</c:v>
                </c:pt>
                <c:pt idx="9">
                  <c:v>699.20446600518289</c:v>
                </c:pt>
                <c:pt idx="10">
                  <c:v>955.35056142279029</c:v>
                </c:pt>
                <c:pt idx="11">
                  <c:v>1055.4478235799015</c:v>
                </c:pt>
                <c:pt idx="12">
                  <c:v>985.32201828655184</c:v>
                </c:pt>
                <c:pt idx="13">
                  <c:v>1127.6584925448349</c:v>
                </c:pt>
                <c:pt idx="14">
                  <c:v>1000.233258105168</c:v>
                </c:pt>
                <c:pt idx="15">
                  <c:v>1019.9559202516949</c:v>
                </c:pt>
                <c:pt idx="16">
                  <c:v>1178.1877341284514</c:v>
                </c:pt>
                <c:pt idx="17">
                  <c:v>1174.6177742338464</c:v>
                </c:pt>
                <c:pt idx="18">
                  <c:v>1036.590307763825</c:v>
                </c:pt>
                <c:pt idx="19">
                  <c:v>1037.8967761073618</c:v>
                </c:pt>
                <c:pt idx="20">
                  <c:v>1011.6954697673324</c:v>
                </c:pt>
                <c:pt idx="21">
                  <c:v>1016.492065521093</c:v>
                </c:pt>
                <c:pt idx="22">
                  <c:v>996.33425158262196</c:v>
                </c:pt>
                <c:pt idx="23">
                  <c:v>1122.7724868179212</c:v>
                </c:pt>
                <c:pt idx="24">
                  <c:v>1194.4881863186997</c:v>
                </c:pt>
                <c:pt idx="25">
                  <c:v>1142.7460286616042</c:v>
                </c:pt>
              </c:numCache>
            </c:numRef>
          </c:val>
        </c:ser>
        <c:ser>
          <c:idx val="8"/>
          <c:order val="8"/>
          <c:tx>
            <c:strRef>
              <c:f>'NEW Summary 1990-2015'!$A$24</c:f>
              <c:strCache>
                <c:ptCount val="1"/>
                <c:pt idx="0">
                  <c:v>Agriculture</c:v>
                </c:pt>
              </c:strCache>
            </c:strRef>
          </c:tx>
          <c:invertIfNegative val="0"/>
          <c:val>
            <c:numRef>
              <c:f>'NEW Summary 1990-2015'!$B$24:$AA$24</c:f>
              <c:numCache>
                <c:formatCode>0.00</c:formatCode>
                <c:ptCount val="26"/>
                <c:pt idx="0">
                  <c:v>20963.286803199371</c:v>
                </c:pt>
                <c:pt idx="1">
                  <c:v>21094.093125045903</c:v>
                </c:pt>
                <c:pt idx="2">
                  <c:v>21164.547974346402</c:v>
                </c:pt>
                <c:pt idx="3">
                  <c:v>21235.843188563667</c:v>
                </c:pt>
                <c:pt idx="4">
                  <c:v>21353.561041849847</c:v>
                </c:pt>
                <c:pt idx="5">
                  <c:v>21929.501962379891</c:v>
                </c:pt>
                <c:pt idx="6">
                  <c:v>22116.69381965974</c:v>
                </c:pt>
                <c:pt idx="7">
                  <c:v>22271.887668461139</c:v>
                </c:pt>
                <c:pt idx="8">
                  <c:v>22670.855584323857</c:v>
                </c:pt>
                <c:pt idx="9">
                  <c:v>22288.084537104802</c:v>
                </c:pt>
                <c:pt idx="10">
                  <c:v>21318.164484231744</c:v>
                </c:pt>
                <c:pt idx="11">
                  <c:v>21031.58025612354</c:v>
                </c:pt>
                <c:pt idx="12">
                  <c:v>20683.627972392056</c:v>
                </c:pt>
                <c:pt idx="13">
                  <c:v>20912.683113034695</c:v>
                </c:pt>
                <c:pt idx="14">
                  <c:v>20622.417190604341</c:v>
                </c:pt>
                <c:pt idx="15">
                  <c:v>20347.333084941569</c:v>
                </c:pt>
                <c:pt idx="16">
                  <c:v>19976.658275231406</c:v>
                </c:pt>
                <c:pt idx="17">
                  <c:v>19618.162529240773</c:v>
                </c:pt>
                <c:pt idx="18">
                  <c:v>19507.468457499788</c:v>
                </c:pt>
                <c:pt idx="19">
                  <c:v>19172.154391613582</c:v>
                </c:pt>
                <c:pt idx="20">
                  <c:v>19178.903130186685</c:v>
                </c:pt>
                <c:pt idx="21">
                  <c:v>18533.137943928843</c:v>
                </c:pt>
                <c:pt idx="22">
                  <c:v>18852.702867418404</c:v>
                </c:pt>
                <c:pt idx="23">
                  <c:v>19598.228474563442</c:v>
                </c:pt>
                <c:pt idx="24">
                  <c:v>19491.067845002817</c:v>
                </c:pt>
                <c:pt idx="25">
                  <c:v>19807.193919448393</c:v>
                </c:pt>
              </c:numCache>
            </c:numRef>
          </c:val>
        </c:ser>
        <c:ser>
          <c:idx val="9"/>
          <c:order val="9"/>
          <c:tx>
            <c:strRef>
              <c:f>'NEW Summary 1990-2015'!$A$32</c:f>
              <c:strCache>
                <c:ptCount val="1"/>
                <c:pt idx="0">
                  <c:v>Waste</c:v>
                </c:pt>
              </c:strCache>
            </c:strRef>
          </c:tx>
          <c:invertIfNegative val="0"/>
          <c:val>
            <c:numRef>
              <c:f>'NEW Summary 1990-2015'!$B$32:$AA$32</c:f>
              <c:numCache>
                <c:formatCode>0.00</c:formatCode>
                <c:ptCount val="26"/>
                <c:pt idx="0">
                  <c:v>1567.2939412410055</c:v>
                </c:pt>
                <c:pt idx="1">
                  <c:v>1648.1940426932017</c:v>
                </c:pt>
                <c:pt idx="2">
                  <c:v>1713.6383795320396</c:v>
                </c:pt>
                <c:pt idx="3">
                  <c:v>1763.2347058422499</c:v>
                </c:pt>
                <c:pt idx="4">
                  <c:v>1807.0215082404879</c:v>
                </c:pt>
                <c:pt idx="5">
                  <c:v>1842.960893932956</c:v>
                </c:pt>
                <c:pt idx="6">
                  <c:v>1722.2546926762279</c:v>
                </c:pt>
                <c:pt idx="7">
                  <c:v>1449.3889378636864</c:v>
                </c:pt>
                <c:pt idx="8">
                  <c:v>1493.2990022244016</c:v>
                </c:pt>
                <c:pt idx="9">
                  <c:v>1499.3467217390598</c:v>
                </c:pt>
                <c:pt idx="10">
                  <c:v>1511.6337352984483</c:v>
                </c:pt>
                <c:pt idx="11">
                  <c:v>1625.1199364321442</c:v>
                </c:pt>
                <c:pt idx="12">
                  <c:v>1731.3035092439327</c:v>
                </c:pt>
                <c:pt idx="13">
                  <c:v>1787.1801824933225</c:v>
                </c:pt>
                <c:pt idx="14">
                  <c:v>1508.265645211947</c:v>
                </c:pt>
                <c:pt idx="15">
                  <c:v>1315.0547251167491</c:v>
                </c:pt>
                <c:pt idx="16">
                  <c:v>1351.1411892093106</c:v>
                </c:pt>
                <c:pt idx="17">
                  <c:v>873.63912865241218</c:v>
                </c:pt>
                <c:pt idx="18">
                  <c:v>712.91413682219888</c:v>
                </c:pt>
                <c:pt idx="19">
                  <c:v>540.7758549249254</c:v>
                </c:pt>
                <c:pt idx="20">
                  <c:v>524.59018602625247</c:v>
                </c:pt>
                <c:pt idx="21">
                  <c:v>615.21689930827119</c:v>
                </c:pt>
                <c:pt idx="22">
                  <c:v>539.96666861908068</c:v>
                </c:pt>
                <c:pt idx="23">
                  <c:v>696.83686465424978</c:v>
                </c:pt>
                <c:pt idx="24">
                  <c:v>878.80980599538884</c:v>
                </c:pt>
                <c:pt idx="25">
                  <c:v>974.16482451926754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1091712"/>
        <c:axId val="221093248"/>
      </c:barChart>
      <c:catAx>
        <c:axId val="22109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1093248"/>
        <c:crosses val="autoZero"/>
        <c:auto val="1"/>
        <c:lblAlgn val="ctr"/>
        <c:lblOffset val="100"/>
        <c:noMultiLvlLbl val="0"/>
      </c:catAx>
      <c:valAx>
        <c:axId val="2210932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IE" sz="1600"/>
                  <a:t>kt CO</a:t>
                </a:r>
                <a:r>
                  <a:rPr lang="en-IE" sz="1600" baseline="-25000"/>
                  <a:t>2</a:t>
                </a:r>
                <a:r>
                  <a:rPr lang="en-IE" sz="1600"/>
                  <a:t> equivalent</a:t>
                </a:r>
              </a:p>
            </c:rich>
          </c:tx>
          <c:layout>
            <c:manualLayout>
              <c:xMode val="edge"/>
              <c:yMode val="edge"/>
              <c:x val="1.0915605522113531E-2"/>
              <c:y val="0.3028325230888436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200" baseline="0"/>
            </a:pPr>
            <a:endParaRPr lang="en-US"/>
          </a:p>
        </c:txPr>
        <c:crossAx val="221091712"/>
        <c:crosses val="autoZero"/>
        <c:crossBetween val="between"/>
      </c:valAx>
      <c:spPr>
        <a:noFill/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7.47624430381785E-2"/>
          <c:y val="0.93561794588213598"/>
          <c:w val="0.87419699531423589"/>
          <c:h val="4.8341954711347675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IE"/>
              <a:t>2015</a:t>
            </a:r>
          </a:p>
        </c:rich>
      </c:tx>
      <c:layout>
        <c:manualLayout>
          <c:xMode val="edge"/>
          <c:yMode val="edge"/>
          <c:x val="5.8777011494252893E-2"/>
          <c:y val="1.6703954628376469E-2"/>
        </c:manualLayout>
      </c:layout>
      <c:overlay val="1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5.1981802821697782E-3"/>
                  <c:y val="-2.0050128478697293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5.1981802821697782E-3"/>
                  <c:y val="-1.804511563082756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1.5594540846509334E-2"/>
                  <c:y val="-1.60401027829578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5.1981802821697782E-3"/>
                  <c:y val="-8.020051391478842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3.4654535214465182E-2"/>
                  <c:y val="3.809524410952485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8.1438157753993184E-2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1.5883145156515001E-17"/>
                  <c:y val="4.01002569573945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2.2525447889402372E-2"/>
                  <c:y val="-1.60401027829578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-1.0396360564339556E-2"/>
                  <c:y val="-4.01002569573945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9"/>
              <c:layout>
                <c:manualLayout>
                  <c:x val="1.0396360564339556E-2"/>
                  <c:y val="-4.01002569573945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b="1" i="0" baseline="0"/>
                </a:pPr>
                <a:endParaRPr lang="en-U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('NEW Summary 1990-2015'!$A$2,'NEW Summary 1990-2015'!$A$7,'NEW Summary 1990-2015'!$A$8,'NEW Summary 1990-2015'!$A$9,'NEW Summary 1990-2015'!$A$10,'NEW Summary 1990-2015'!$A$11,'NEW Summary 1990-2015'!$A$17,'NEW Summary 1990-2015'!$A$23,'NEW Summary 1990-2015'!$A$24,'NEW Summary 1990-2015'!$A$32)</c:f>
              <c:strCache>
                <c:ptCount val="10"/>
                <c:pt idx="0">
                  <c:v>Energy Industries</c:v>
                </c:pt>
                <c:pt idx="1">
                  <c:v>Residential</c:v>
                </c:pt>
                <c:pt idx="2">
                  <c:v>Manufacturing Combustion</c:v>
                </c:pt>
                <c:pt idx="3">
                  <c:v>Commercial Services</c:v>
                </c:pt>
                <c:pt idx="4">
                  <c:v>Public Services</c:v>
                </c:pt>
                <c:pt idx="5">
                  <c:v>Transport</c:v>
                </c:pt>
                <c:pt idx="6">
                  <c:v>Industrial Processes</c:v>
                </c:pt>
                <c:pt idx="7">
                  <c:v>F-Gases</c:v>
                </c:pt>
                <c:pt idx="8">
                  <c:v>Agriculture</c:v>
                </c:pt>
                <c:pt idx="9">
                  <c:v>Waste</c:v>
                </c:pt>
              </c:strCache>
            </c:strRef>
          </c:cat>
          <c:val>
            <c:numRef>
              <c:f>('NEW Summary 1990-2015'!$AA$2,'NEW Summary 1990-2015'!$AA$7,'NEW Summary 1990-2015'!$AA$8,'NEW Summary 1990-2015'!$AA$9,'NEW Summary 1990-2015'!$AA$10,'NEW Summary 1990-2015'!$AA$11,'NEW Summary 1990-2015'!$AA$17,'NEW Summary 1990-2015'!$AA$23,'NEW Summary 1990-2015'!$AA$24,'NEW Summary 1990-2015'!$AA$32)</c:f>
              <c:numCache>
                <c:formatCode>0.00</c:formatCode>
                <c:ptCount val="10"/>
                <c:pt idx="0">
                  <c:v>11803.2183506169</c:v>
                </c:pt>
                <c:pt idx="1">
                  <c:v>6041.3594457475383</c:v>
                </c:pt>
                <c:pt idx="2">
                  <c:v>4548.8205655603861</c:v>
                </c:pt>
                <c:pt idx="3">
                  <c:v>934.76810935240303</c:v>
                </c:pt>
                <c:pt idx="4">
                  <c:v>806.02285740903119</c:v>
                </c:pt>
                <c:pt idx="5">
                  <c:v>11827.350356159173</c:v>
                </c:pt>
                <c:pt idx="6">
                  <c:v>1992.5682078336906</c:v>
                </c:pt>
                <c:pt idx="7">
                  <c:v>1142.7460286616042</c:v>
                </c:pt>
                <c:pt idx="8">
                  <c:v>19807.193919448393</c:v>
                </c:pt>
                <c:pt idx="9">
                  <c:v>974.16482451926754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2.2053470902344101E-2"/>
          <c:y val="0.83650605128471078"/>
          <c:w val="0.9503756720065164"/>
          <c:h val="0.14917627331953798"/>
        </c:manualLayout>
      </c:layout>
      <c:overlay val="0"/>
      <c:spPr>
        <a:noFill/>
      </c:spPr>
      <c:txPr>
        <a:bodyPr/>
        <a:lstStyle/>
        <a:p>
          <a:pPr rtl="0">
            <a:defRPr sz="1200" baseline="0"/>
          </a:pPr>
          <a:endParaRPr lang="en-US"/>
        </a:p>
      </c:txPr>
    </c:legend>
    <c:plotVisOnly val="1"/>
    <c:dispBlanksAs val="gap"/>
    <c:showDLblsOverMax val="0"/>
  </c:chart>
  <c:spPr>
    <a:noFill/>
    <a:ln>
      <a:solidFill>
        <a:sysClr val="windowText" lastClr="000000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IE"/>
              <a:t>1990</a:t>
            </a:r>
          </a:p>
        </c:rich>
      </c:tx>
      <c:layout>
        <c:manualLayout>
          <c:xMode val="edge"/>
          <c:yMode val="edge"/>
          <c:x val="6.2455139627028811E-2"/>
          <c:y val="2.3439039235346931E-2"/>
        </c:manualLayout>
      </c:layout>
      <c:overlay val="1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3.243471807403385E-2"/>
                  <c:y val="3.3114979388747995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2.721723232871753E-2"/>
                  <c:y val="-2.8711448672542925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6.0832944157842336E-2"/>
                  <c:y val="-3.1388966709149951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5.8221232690741247E-2"/>
                  <c:y val="1.9611645268130414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6.6420635351615534E-2"/>
                  <c:y val="2.1996985020742779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2.2347108572212789E-2"/>
                  <c:y val="-6.4220403642240029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6.0807163810406017E-2"/>
                  <c:y val="-5.0181366831467143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-3.3806734942445918E-2"/>
                  <c:y val="3.4405704719390135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9"/>
              <c:layout>
                <c:manualLayout>
                  <c:x val="3.4589539052716452E-2"/>
                  <c:y val="8.9325690498007302E-4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b="1" i="0" baseline="0"/>
                </a:pPr>
                <a:endParaRPr lang="en-US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('NEW Summary 1990-2015'!$A$2,'NEW Summary 1990-2015'!$A$7,'NEW Summary 1990-2015'!$A$8,'NEW Summary 1990-2015'!$A$9,'NEW Summary 1990-2015'!$A$10,'NEW Summary 1990-2015'!$A$11,'NEW Summary 1990-2015'!$A$17,'NEW Summary 1990-2015'!$A$23,'NEW Summary 1990-2015'!$A$24,'NEW Summary 1990-2015'!$A$32)</c:f>
              <c:strCache>
                <c:ptCount val="10"/>
                <c:pt idx="0">
                  <c:v>Energy Industries</c:v>
                </c:pt>
                <c:pt idx="1">
                  <c:v>Residential</c:v>
                </c:pt>
                <c:pt idx="2">
                  <c:v>Manufacturing Combustion</c:v>
                </c:pt>
                <c:pt idx="3">
                  <c:v>Commercial Services</c:v>
                </c:pt>
                <c:pt idx="4">
                  <c:v>Public Services</c:v>
                </c:pt>
                <c:pt idx="5">
                  <c:v>Transport</c:v>
                </c:pt>
                <c:pt idx="6">
                  <c:v>Industrial Processes</c:v>
                </c:pt>
                <c:pt idx="7">
                  <c:v>F-Gases</c:v>
                </c:pt>
                <c:pt idx="8">
                  <c:v>Agriculture</c:v>
                </c:pt>
                <c:pt idx="9">
                  <c:v>Waste</c:v>
                </c:pt>
              </c:strCache>
            </c:strRef>
          </c:cat>
          <c:val>
            <c:numRef>
              <c:f>('NEW Summary 1990-2015'!$B$2,'NEW Summary 1990-2015'!$B$7,'NEW Summary 1990-2015'!$B$8,'NEW Summary 1990-2015'!$B$9,'NEW Summary 1990-2015'!$B$10,'NEW Summary 1990-2015'!$B$11,'NEW Summary 1990-2015'!$B$17,'NEW Summary 1990-2015'!$B$23,'NEW Summary 1990-2015'!$B$24,'NEW Summary 1990-2015'!$B$32)</c:f>
              <c:numCache>
                <c:formatCode>0.00</c:formatCode>
                <c:ptCount val="10"/>
                <c:pt idx="0">
                  <c:v>11434.977186280821</c:v>
                </c:pt>
                <c:pt idx="1">
                  <c:v>7523.6648356256719</c:v>
                </c:pt>
                <c:pt idx="2">
                  <c:v>3961.7501968617189</c:v>
                </c:pt>
                <c:pt idx="3">
                  <c:v>1083.4878236245095</c:v>
                </c:pt>
                <c:pt idx="4">
                  <c:v>1160.6547857137414</c:v>
                </c:pt>
                <c:pt idx="5">
                  <c:v>5135.4780938183349</c:v>
                </c:pt>
                <c:pt idx="6">
                  <c:v>3236.9416194689175</c:v>
                </c:pt>
                <c:pt idx="7">
                  <c:v>35.233204204176012</c:v>
                </c:pt>
                <c:pt idx="8">
                  <c:v>20963.286803199371</c:v>
                </c:pt>
                <c:pt idx="9">
                  <c:v>1567.2939412410055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2.2053470902344101E-2"/>
          <c:y val="0.83411977205208554"/>
          <c:w val="0.9503756720065164"/>
          <c:h val="0.15156255255216319"/>
        </c:manualLayout>
      </c:layout>
      <c:overlay val="0"/>
      <c:spPr>
        <a:noFill/>
      </c:spPr>
      <c:txPr>
        <a:bodyPr/>
        <a:lstStyle/>
        <a:p>
          <a:pPr rtl="0">
            <a:defRPr sz="1200" baseline="0"/>
          </a:pPr>
          <a:endParaRPr lang="en-US"/>
        </a:p>
      </c:txPr>
    </c:legend>
    <c:plotVisOnly val="1"/>
    <c:dispBlanksAs val="gap"/>
    <c:showDLblsOverMax val="0"/>
  </c:chart>
  <c:spPr>
    <a:noFill/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9911973348644102E-2"/>
          <c:y val="3.2949149716677478E-2"/>
          <c:w val="0.91216893473155158"/>
          <c:h val="0.82922574087066603"/>
        </c:manualLayout>
      </c:layout>
      <c:lineChart>
        <c:grouping val="standard"/>
        <c:varyColors val="0"/>
        <c:ser>
          <c:idx val="8"/>
          <c:order val="0"/>
          <c:tx>
            <c:strRef>
              <c:f>'NEW Summary 1990-2015'!$A$24</c:f>
              <c:strCache>
                <c:ptCount val="1"/>
                <c:pt idx="0">
                  <c:v>Agriculture</c:v>
                </c:pt>
              </c:strCache>
            </c:strRef>
          </c:tx>
          <c:spPr>
            <a:ln w="44450"/>
          </c:spPr>
          <c:marker>
            <c:symbol val="none"/>
          </c:marker>
          <c:cat>
            <c:numRef>
              <c:f>'NEW Summary 1990-2015'!$B$1:$AA$1</c:f>
              <c:numCache>
                <c:formatCode>General</c:formatCode>
                <c:ptCount val="2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</c:numCache>
            </c:numRef>
          </c:cat>
          <c:val>
            <c:numRef>
              <c:f>'NEW Summary 1990-2015'!$B$24:$AA$24</c:f>
              <c:numCache>
                <c:formatCode>0.00</c:formatCode>
                <c:ptCount val="26"/>
                <c:pt idx="0">
                  <c:v>20963.286803199371</c:v>
                </c:pt>
                <c:pt idx="1">
                  <c:v>21094.093125045903</c:v>
                </c:pt>
                <c:pt idx="2">
                  <c:v>21164.547974346402</c:v>
                </c:pt>
                <c:pt idx="3">
                  <c:v>21235.843188563667</c:v>
                </c:pt>
                <c:pt idx="4">
                  <c:v>21353.561041849847</c:v>
                </c:pt>
                <c:pt idx="5">
                  <c:v>21929.501962379891</c:v>
                </c:pt>
                <c:pt idx="6">
                  <c:v>22116.69381965974</c:v>
                </c:pt>
                <c:pt idx="7">
                  <c:v>22271.887668461139</c:v>
                </c:pt>
                <c:pt idx="8">
                  <c:v>22670.855584323857</c:v>
                </c:pt>
                <c:pt idx="9">
                  <c:v>22288.084537104802</c:v>
                </c:pt>
                <c:pt idx="10">
                  <c:v>21318.164484231744</c:v>
                </c:pt>
                <c:pt idx="11">
                  <c:v>21031.58025612354</c:v>
                </c:pt>
                <c:pt idx="12">
                  <c:v>20683.627972392056</c:v>
                </c:pt>
                <c:pt idx="13">
                  <c:v>20912.683113034695</c:v>
                </c:pt>
                <c:pt idx="14">
                  <c:v>20622.417190604341</c:v>
                </c:pt>
                <c:pt idx="15">
                  <c:v>20347.333084941569</c:v>
                </c:pt>
                <c:pt idx="16">
                  <c:v>19976.658275231406</c:v>
                </c:pt>
                <c:pt idx="17">
                  <c:v>19618.162529240773</c:v>
                </c:pt>
                <c:pt idx="18">
                  <c:v>19507.468457499788</c:v>
                </c:pt>
                <c:pt idx="19">
                  <c:v>19172.154391613582</c:v>
                </c:pt>
                <c:pt idx="20">
                  <c:v>19178.903130186685</c:v>
                </c:pt>
                <c:pt idx="21">
                  <c:v>18533.137943928843</c:v>
                </c:pt>
                <c:pt idx="22">
                  <c:v>18852.702867418404</c:v>
                </c:pt>
                <c:pt idx="23">
                  <c:v>19598.228474563442</c:v>
                </c:pt>
                <c:pt idx="24">
                  <c:v>19491.067845002817</c:v>
                </c:pt>
                <c:pt idx="25">
                  <c:v>19807.193919448393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'NEW Summary 1990-2015'!$A$11</c:f>
              <c:strCache>
                <c:ptCount val="1"/>
                <c:pt idx="0">
                  <c:v>Transport</c:v>
                </c:pt>
              </c:strCache>
            </c:strRef>
          </c:tx>
          <c:spPr>
            <a:ln w="44450"/>
          </c:spPr>
          <c:marker>
            <c:symbol val="none"/>
          </c:marker>
          <c:cat>
            <c:numRef>
              <c:f>'NEW Summary 1990-2015'!$B$1:$AA$1</c:f>
              <c:numCache>
                <c:formatCode>General</c:formatCode>
                <c:ptCount val="2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</c:numCache>
            </c:numRef>
          </c:cat>
          <c:val>
            <c:numRef>
              <c:f>'NEW Summary 1990-2015'!$B$11:$AA$11</c:f>
              <c:numCache>
                <c:formatCode>0.00</c:formatCode>
                <c:ptCount val="26"/>
                <c:pt idx="0">
                  <c:v>5135.4780938183349</c:v>
                </c:pt>
                <c:pt idx="1">
                  <c:v>5314.7054030561158</c:v>
                </c:pt>
                <c:pt idx="2">
                  <c:v>5744.7939172704018</c:v>
                </c:pt>
                <c:pt idx="3">
                  <c:v>5721.6045162661758</c:v>
                </c:pt>
                <c:pt idx="4">
                  <c:v>5974.9426655353936</c:v>
                </c:pt>
                <c:pt idx="5">
                  <c:v>6271.7111465689104</c:v>
                </c:pt>
                <c:pt idx="6">
                  <c:v>7321.98599219683</c:v>
                </c:pt>
                <c:pt idx="7">
                  <c:v>7702.1302565287551</c:v>
                </c:pt>
                <c:pt idx="8">
                  <c:v>9048.1559882751881</c:v>
                </c:pt>
                <c:pt idx="9">
                  <c:v>9749.2168017056465</c:v>
                </c:pt>
                <c:pt idx="10">
                  <c:v>10788.975376738719</c:v>
                </c:pt>
                <c:pt idx="11">
                  <c:v>11311.989251953548</c:v>
                </c:pt>
                <c:pt idx="12">
                  <c:v>11506.560524369728</c:v>
                </c:pt>
                <c:pt idx="13">
                  <c:v>11709.932451984318</c:v>
                </c:pt>
                <c:pt idx="14">
                  <c:v>12430.284479927328</c:v>
                </c:pt>
                <c:pt idx="15">
                  <c:v>13121.29683392916</c:v>
                </c:pt>
                <c:pt idx="16">
                  <c:v>13801.501904159786</c:v>
                </c:pt>
                <c:pt idx="17">
                  <c:v>14388.10546429508</c:v>
                </c:pt>
                <c:pt idx="18">
                  <c:v>13660.613662858868</c:v>
                </c:pt>
                <c:pt idx="19">
                  <c:v>12441.374472911255</c:v>
                </c:pt>
                <c:pt idx="20">
                  <c:v>11528.461572555618</c:v>
                </c:pt>
                <c:pt idx="21">
                  <c:v>11219.54234561076</c:v>
                </c:pt>
                <c:pt idx="22">
                  <c:v>10835.82063432804</c:v>
                </c:pt>
                <c:pt idx="23">
                  <c:v>11065.556294532282</c:v>
                </c:pt>
                <c:pt idx="24">
                  <c:v>11347.382107864658</c:v>
                </c:pt>
                <c:pt idx="25">
                  <c:v>11827.350356159173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'NEW Summary 1990-2015'!$A$2</c:f>
              <c:strCache>
                <c:ptCount val="1"/>
                <c:pt idx="0">
                  <c:v>Energy Industries</c:v>
                </c:pt>
              </c:strCache>
            </c:strRef>
          </c:tx>
          <c:spPr>
            <a:ln w="44450"/>
          </c:spPr>
          <c:marker>
            <c:symbol val="none"/>
          </c:marker>
          <c:cat>
            <c:numRef>
              <c:f>'NEW Summary 1990-2015'!$B$1:$AA$1</c:f>
              <c:numCache>
                <c:formatCode>General</c:formatCode>
                <c:ptCount val="2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</c:numCache>
            </c:numRef>
          </c:cat>
          <c:val>
            <c:numRef>
              <c:f>'NEW Summary 1990-2015'!$B$2:$AA$2</c:f>
              <c:numCache>
                <c:formatCode>0.00</c:formatCode>
                <c:ptCount val="26"/>
                <c:pt idx="0">
                  <c:v>11434.977186280821</c:v>
                </c:pt>
                <c:pt idx="1">
                  <c:v>11881.026151362719</c:v>
                </c:pt>
                <c:pt idx="2">
                  <c:v>12532.8385464679</c:v>
                </c:pt>
                <c:pt idx="3">
                  <c:v>12544.332034360796</c:v>
                </c:pt>
                <c:pt idx="4">
                  <c:v>12874.913518052286</c:v>
                </c:pt>
                <c:pt idx="5">
                  <c:v>13553.17129002032</c:v>
                </c:pt>
                <c:pt idx="6">
                  <c:v>14266.495420299208</c:v>
                </c:pt>
                <c:pt idx="7">
                  <c:v>14917.135589243586</c:v>
                </c:pt>
                <c:pt idx="8">
                  <c:v>15280.541783307159</c:v>
                </c:pt>
                <c:pt idx="9">
                  <c:v>15973.01085088427</c:v>
                </c:pt>
                <c:pt idx="10">
                  <c:v>16245.029504663215</c:v>
                </c:pt>
                <c:pt idx="11">
                  <c:v>17526.091375541753</c:v>
                </c:pt>
                <c:pt idx="12">
                  <c:v>16528.287170101015</c:v>
                </c:pt>
                <c:pt idx="13">
                  <c:v>16496.755277093314</c:v>
                </c:pt>
                <c:pt idx="14">
                  <c:v>15438.487496560758</c:v>
                </c:pt>
                <c:pt idx="15">
                  <c:v>15858.055904414647</c:v>
                </c:pt>
                <c:pt idx="16">
                  <c:v>15103.650457912838</c:v>
                </c:pt>
                <c:pt idx="17">
                  <c:v>14624.578282680603</c:v>
                </c:pt>
                <c:pt idx="18">
                  <c:v>14730.237773977511</c:v>
                </c:pt>
                <c:pt idx="19">
                  <c:v>13135.538122973385</c:v>
                </c:pt>
                <c:pt idx="20">
                  <c:v>13385.812793825879</c:v>
                </c:pt>
                <c:pt idx="21">
                  <c:v>11989.193198330084</c:v>
                </c:pt>
                <c:pt idx="22">
                  <c:v>12823.800326047824</c:v>
                </c:pt>
                <c:pt idx="23">
                  <c:v>11413.939621236248</c:v>
                </c:pt>
                <c:pt idx="24">
                  <c:v>11197.244980826305</c:v>
                </c:pt>
                <c:pt idx="25">
                  <c:v>11803.2183506169</c:v>
                </c:pt>
              </c:numCache>
            </c:numRef>
          </c:val>
          <c:smooth val="0"/>
        </c:ser>
        <c:ser>
          <c:idx val="1"/>
          <c:order val="3"/>
          <c:tx>
            <c:strRef>
              <c:f>'NEW Summary 1990-2015'!$A$7</c:f>
              <c:strCache>
                <c:ptCount val="1"/>
                <c:pt idx="0">
                  <c:v>Residential</c:v>
                </c:pt>
              </c:strCache>
            </c:strRef>
          </c:tx>
          <c:spPr>
            <a:ln w="44450"/>
          </c:spPr>
          <c:marker>
            <c:symbol val="none"/>
          </c:marker>
          <c:cat>
            <c:numRef>
              <c:f>'NEW Summary 1990-2015'!$B$1:$AA$1</c:f>
              <c:numCache>
                <c:formatCode>General</c:formatCode>
                <c:ptCount val="2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</c:numCache>
            </c:numRef>
          </c:cat>
          <c:val>
            <c:numRef>
              <c:f>'NEW Summary 1990-2015'!$B$7:$AA$7</c:f>
              <c:numCache>
                <c:formatCode>0.00</c:formatCode>
                <c:ptCount val="26"/>
                <c:pt idx="0">
                  <c:v>7523.6648356256719</c:v>
                </c:pt>
                <c:pt idx="1">
                  <c:v>7565.9321257083066</c:v>
                </c:pt>
                <c:pt idx="2">
                  <c:v>6717.8016581294623</c:v>
                </c:pt>
                <c:pt idx="3">
                  <c:v>6667.0106159097604</c:v>
                </c:pt>
                <c:pt idx="4">
                  <c:v>6496.5767882634982</c:v>
                </c:pt>
                <c:pt idx="5">
                  <c:v>6452.0465782317078</c:v>
                </c:pt>
                <c:pt idx="6">
                  <c:v>6576.3476348824033</c:v>
                </c:pt>
                <c:pt idx="7">
                  <c:v>6235.9154976268956</c:v>
                </c:pt>
                <c:pt idx="8">
                  <c:v>6744.7458716510537</c:v>
                </c:pt>
                <c:pt idx="9">
                  <c:v>6377.8773312741932</c:v>
                </c:pt>
                <c:pt idx="10">
                  <c:v>6462.6033188676402</c:v>
                </c:pt>
                <c:pt idx="11">
                  <c:v>6732.2923557237582</c:v>
                </c:pt>
                <c:pt idx="12">
                  <c:v>6658.6245970827331</c:v>
                </c:pt>
                <c:pt idx="13">
                  <c:v>6812.5798281567086</c:v>
                </c:pt>
                <c:pt idx="14">
                  <c:v>6992.5072618934601</c:v>
                </c:pt>
                <c:pt idx="15">
                  <c:v>7271.9481073512497</c:v>
                </c:pt>
                <c:pt idx="16">
                  <c:v>7157.4825670923628</c:v>
                </c:pt>
                <c:pt idx="17">
                  <c:v>6928.5275776122398</c:v>
                </c:pt>
                <c:pt idx="18">
                  <c:v>7521.5711093047576</c:v>
                </c:pt>
                <c:pt idx="19">
                  <c:v>7467.0423321742728</c:v>
                </c:pt>
                <c:pt idx="20">
                  <c:v>7800.9473508249448</c:v>
                </c:pt>
                <c:pt idx="21">
                  <c:v>6609.7533486627808</c:v>
                </c:pt>
                <c:pt idx="22">
                  <c:v>6232.385823990413</c:v>
                </c:pt>
                <c:pt idx="23">
                  <c:v>6395.3557542998069</c:v>
                </c:pt>
                <c:pt idx="24">
                  <c:v>5745.611100864342</c:v>
                </c:pt>
                <c:pt idx="25">
                  <c:v>6041.3594457475383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'NEW Summary 1990-2015'!$A$8</c:f>
              <c:strCache>
                <c:ptCount val="1"/>
                <c:pt idx="0">
                  <c:v>Manufacturing Combustion</c:v>
                </c:pt>
              </c:strCache>
            </c:strRef>
          </c:tx>
          <c:spPr>
            <a:ln w="44450"/>
          </c:spPr>
          <c:marker>
            <c:symbol val="none"/>
          </c:marker>
          <c:cat>
            <c:numRef>
              <c:f>'NEW Summary 1990-2015'!$B$1:$AA$1</c:f>
              <c:numCache>
                <c:formatCode>General</c:formatCode>
                <c:ptCount val="2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</c:numCache>
            </c:numRef>
          </c:cat>
          <c:val>
            <c:numRef>
              <c:f>'NEW Summary 1990-2015'!$B$8:$AA$8</c:f>
              <c:numCache>
                <c:formatCode>0.00</c:formatCode>
                <c:ptCount val="26"/>
                <c:pt idx="0">
                  <c:v>3961.7501968617189</c:v>
                </c:pt>
                <c:pt idx="1">
                  <c:v>4074.4548385498292</c:v>
                </c:pt>
                <c:pt idx="2">
                  <c:v>3768.7411502027744</c:v>
                </c:pt>
                <c:pt idx="3">
                  <c:v>3986.7186366590836</c:v>
                </c:pt>
                <c:pt idx="4">
                  <c:v>4242.6262261403081</c:v>
                </c:pt>
                <c:pt idx="5">
                  <c:v>4347.622852378212</c:v>
                </c:pt>
                <c:pt idx="6">
                  <c:v>4182.7351599223548</c:v>
                </c:pt>
                <c:pt idx="7">
                  <c:v>4550.5507019358802</c:v>
                </c:pt>
                <c:pt idx="8">
                  <c:v>4589.6182499874149</c:v>
                </c:pt>
                <c:pt idx="9">
                  <c:v>4810.4753948929083</c:v>
                </c:pt>
                <c:pt idx="10">
                  <c:v>5642.368991872987</c:v>
                </c:pt>
                <c:pt idx="11">
                  <c:v>5599.3853934023145</c:v>
                </c:pt>
                <c:pt idx="12">
                  <c:v>5323.0545108400129</c:v>
                </c:pt>
                <c:pt idx="13">
                  <c:v>5513.8189089738653</c:v>
                </c:pt>
                <c:pt idx="14">
                  <c:v>5694.093389318622</c:v>
                </c:pt>
                <c:pt idx="15">
                  <c:v>5870.7134919203017</c:v>
                </c:pt>
                <c:pt idx="16">
                  <c:v>5752.6992993558961</c:v>
                </c:pt>
                <c:pt idx="17">
                  <c:v>5811.6903134600989</c:v>
                </c:pt>
                <c:pt idx="18">
                  <c:v>5654.1917719758194</c:v>
                </c:pt>
                <c:pt idx="19">
                  <c:v>4505.2442087525305</c:v>
                </c:pt>
                <c:pt idx="20">
                  <c:v>4497.0887760274527</c:v>
                </c:pt>
                <c:pt idx="21">
                  <c:v>4159.6643922782559</c:v>
                </c:pt>
                <c:pt idx="22">
                  <c:v>4188.5936874508016</c:v>
                </c:pt>
                <c:pt idx="23">
                  <c:v>4238.5653083245261</c:v>
                </c:pt>
                <c:pt idx="24">
                  <c:v>4323.4013719571767</c:v>
                </c:pt>
                <c:pt idx="25">
                  <c:v>4548.8205655603861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'NEW Summary 1990-2015'!$A$17</c:f>
              <c:strCache>
                <c:ptCount val="1"/>
                <c:pt idx="0">
                  <c:v>Industrial Processes</c:v>
                </c:pt>
              </c:strCache>
            </c:strRef>
          </c:tx>
          <c:spPr>
            <a:ln w="44450"/>
          </c:spPr>
          <c:marker>
            <c:symbol val="none"/>
          </c:marker>
          <c:cat>
            <c:numRef>
              <c:f>'NEW Summary 1990-2015'!$B$1:$AA$1</c:f>
              <c:numCache>
                <c:formatCode>General</c:formatCode>
                <c:ptCount val="2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</c:numCache>
            </c:numRef>
          </c:cat>
          <c:val>
            <c:numRef>
              <c:f>'NEW Summary 1990-2015'!$B$17:$AA$17</c:f>
              <c:numCache>
                <c:formatCode>0.00</c:formatCode>
                <c:ptCount val="26"/>
                <c:pt idx="0">
                  <c:v>3236.9416194689175</c:v>
                </c:pt>
                <c:pt idx="1">
                  <c:v>2935.420679164547</c:v>
                </c:pt>
                <c:pt idx="2">
                  <c:v>2871.8305221687506</c:v>
                </c:pt>
                <c:pt idx="3">
                  <c:v>2837.3633713940199</c:v>
                </c:pt>
                <c:pt idx="4">
                  <c:v>3075.4956324707132</c:v>
                </c:pt>
                <c:pt idx="5">
                  <c:v>2989.3574348261327</c:v>
                </c:pt>
                <c:pt idx="6">
                  <c:v>3071.3632534604008</c:v>
                </c:pt>
                <c:pt idx="7">
                  <c:v>3400.6139895967885</c:v>
                </c:pt>
                <c:pt idx="8">
                  <c:v>3289.8285456150452</c:v>
                </c:pt>
                <c:pt idx="9">
                  <c:v>3238.5677079239936</c:v>
                </c:pt>
                <c:pt idx="10">
                  <c:v>3787.4006218123172</c:v>
                </c:pt>
                <c:pt idx="11">
                  <c:v>3820.257873403782</c:v>
                </c:pt>
                <c:pt idx="12">
                  <c:v>3294.6096926375571</c:v>
                </c:pt>
                <c:pt idx="13">
                  <c:v>2483.868838053771</c:v>
                </c:pt>
                <c:pt idx="14">
                  <c:v>2655.5988372906058</c:v>
                </c:pt>
                <c:pt idx="15">
                  <c:v>2749.0468550387177</c:v>
                </c:pt>
                <c:pt idx="16">
                  <c:v>2697.0714606665547</c:v>
                </c:pt>
                <c:pt idx="17">
                  <c:v>2752.7551950797597</c:v>
                </c:pt>
                <c:pt idx="18">
                  <c:v>2458.7727320338404</c:v>
                </c:pt>
                <c:pt idx="19">
                  <c:v>1640.3131154687026</c:v>
                </c:pt>
                <c:pt idx="20">
                  <c:v>1446.7950605276383</c:v>
                </c:pt>
                <c:pt idx="21">
                  <c:v>1315.902741057499</c:v>
                </c:pt>
                <c:pt idx="22">
                  <c:v>1539.2231483027117</c:v>
                </c:pt>
                <c:pt idx="23">
                  <c:v>1453.9558151184817</c:v>
                </c:pt>
                <c:pt idx="24">
                  <c:v>1807.4290492727039</c:v>
                </c:pt>
                <c:pt idx="25">
                  <c:v>1992.5682078336906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228288"/>
        <c:axId val="225229824"/>
      </c:lineChart>
      <c:catAx>
        <c:axId val="22522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5229824"/>
        <c:crossesAt val="0"/>
        <c:auto val="1"/>
        <c:lblAlgn val="ctr"/>
        <c:lblOffset val="100"/>
        <c:noMultiLvlLbl val="0"/>
      </c:catAx>
      <c:valAx>
        <c:axId val="225229824"/>
        <c:scaling>
          <c:orientation val="minMax"/>
          <c:max val="25000"/>
          <c:min val="0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IE" sz="1600"/>
                  <a:t>kt CO</a:t>
                </a:r>
                <a:r>
                  <a:rPr lang="en-IE" sz="1600" baseline="-25000"/>
                  <a:t>2</a:t>
                </a:r>
                <a:r>
                  <a:rPr lang="en-IE" sz="1600"/>
                  <a:t> equivalent</a:t>
                </a:r>
              </a:p>
            </c:rich>
          </c:tx>
          <c:layout>
            <c:manualLayout>
              <c:xMode val="edge"/>
              <c:yMode val="edge"/>
              <c:x val="1.0915605522113531E-2"/>
              <c:y val="0.30283252308884362"/>
            </c:manualLayout>
          </c:layout>
          <c:overlay val="0"/>
        </c:title>
        <c:numFmt formatCode="#,##0" sourceLinked="0"/>
        <c:majorTickMark val="out"/>
        <c:minorTickMark val="in"/>
        <c:tickLblPos val="nextTo"/>
        <c:txPr>
          <a:bodyPr/>
          <a:lstStyle/>
          <a:p>
            <a:pPr>
              <a:defRPr sz="1200" baseline="0"/>
            </a:pPr>
            <a:endParaRPr lang="en-US"/>
          </a:p>
        </c:txPr>
        <c:crossAx val="225228288"/>
        <c:crosses val="autoZero"/>
        <c:crossBetween val="between"/>
        <c:majorUnit val="5000"/>
        <c:minorUnit val="1000"/>
      </c:valAx>
      <c:spPr>
        <a:noFill/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4.4558744708724167E-2"/>
          <c:y val="0.93561789688821684"/>
          <c:w val="0.94510841905227305"/>
          <c:h val="4.8066912494388388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869156</xdr:colOff>
      <xdr:row>43</xdr:row>
      <xdr:rowOff>107156</xdr:rowOff>
    </xdr:from>
    <xdr:to>
      <xdr:col>22</xdr:col>
      <xdr:colOff>642938</xdr:colOff>
      <xdr:row>72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72</xdr:row>
      <xdr:rowOff>154781</xdr:rowOff>
    </xdr:from>
    <xdr:to>
      <xdr:col>22</xdr:col>
      <xdr:colOff>661988</xdr:colOff>
      <xdr:row>106</xdr:row>
      <xdr:rowOff>35719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11905</xdr:colOff>
      <xdr:row>72</xdr:row>
      <xdr:rowOff>154781</xdr:rowOff>
    </xdr:from>
    <xdr:to>
      <xdr:col>11</xdr:col>
      <xdr:colOff>607218</xdr:colOff>
      <xdr:row>106</xdr:row>
      <xdr:rowOff>47624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1571625</xdr:colOff>
      <xdr:row>111</xdr:row>
      <xdr:rowOff>71438</xdr:rowOff>
    </xdr:from>
    <xdr:to>
      <xdr:col>24</xdr:col>
      <xdr:colOff>11907</xdr:colOff>
      <xdr:row>139</xdr:row>
      <xdr:rowOff>154782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H117"/>
  <sheetViews>
    <sheetView tabSelected="1" zoomScale="80" zoomScaleNormal="80" workbookViewId="0">
      <pane ySplit="1" topLeftCell="A11" activePane="bottomLeft" state="frozen"/>
      <selection activeCell="C1" sqref="C1"/>
      <selection pane="bottomLeft" activeCell="A9" sqref="A9"/>
    </sheetView>
  </sheetViews>
  <sheetFormatPr defaultRowHeight="15" outlineLevelRow="1" x14ac:dyDescent="0.25"/>
  <cols>
    <col min="1" max="1" width="33" style="6" customWidth="1"/>
    <col min="2" max="2" width="10" style="6" bestFit="1" customWidth="1"/>
    <col min="3" max="6" width="10" style="6" customWidth="1"/>
    <col min="7" max="7" width="10" style="6" bestFit="1" customWidth="1"/>
    <col min="8" max="11" width="10" style="6" customWidth="1"/>
    <col min="12" max="12" width="10" style="6" bestFit="1" customWidth="1"/>
    <col min="13" max="16" width="10" style="6" customWidth="1"/>
    <col min="17" max="27" width="10" style="6" bestFit="1" customWidth="1"/>
    <col min="28" max="28" width="9.7109375" style="6" customWidth="1"/>
    <col min="29" max="29" width="13" style="6" customWidth="1"/>
    <col min="30" max="30" width="6.42578125" style="6" customWidth="1"/>
    <col min="31" max="32" width="14.28515625" style="6" bestFit="1" customWidth="1"/>
    <col min="33" max="16384" width="9.140625" style="6"/>
  </cols>
  <sheetData>
    <row r="1" spans="1:34" ht="30" x14ac:dyDescent="0.25">
      <c r="A1" s="1" t="s">
        <v>43</v>
      </c>
      <c r="B1" s="2">
        <v>1990</v>
      </c>
      <c r="C1" s="2">
        <v>1991</v>
      </c>
      <c r="D1" s="2">
        <v>1992</v>
      </c>
      <c r="E1" s="2">
        <v>1993</v>
      </c>
      <c r="F1" s="2">
        <v>1994</v>
      </c>
      <c r="G1" s="2">
        <v>1995</v>
      </c>
      <c r="H1" s="2">
        <v>1996</v>
      </c>
      <c r="I1" s="2">
        <v>1997</v>
      </c>
      <c r="J1" s="2">
        <v>1998</v>
      </c>
      <c r="K1" s="2">
        <v>1999</v>
      </c>
      <c r="L1" s="2">
        <v>2000</v>
      </c>
      <c r="M1" s="2">
        <v>2001</v>
      </c>
      <c r="N1" s="2">
        <v>2002</v>
      </c>
      <c r="O1" s="2">
        <v>2003</v>
      </c>
      <c r="P1" s="2">
        <v>2004</v>
      </c>
      <c r="Q1" s="2">
        <v>2005</v>
      </c>
      <c r="R1" s="2">
        <v>2006</v>
      </c>
      <c r="S1" s="2">
        <v>2007</v>
      </c>
      <c r="T1" s="2">
        <v>2008</v>
      </c>
      <c r="U1" s="2">
        <v>2009</v>
      </c>
      <c r="V1" s="2">
        <v>2010</v>
      </c>
      <c r="W1" s="2">
        <v>2011</v>
      </c>
      <c r="X1" s="2">
        <v>2012</v>
      </c>
      <c r="Y1" s="2">
        <v>2013</v>
      </c>
      <c r="Z1" s="2">
        <v>2014</v>
      </c>
      <c r="AA1" s="2">
        <v>2015</v>
      </c>
      <c r="AB1" s="1" t="s">
        <v>0</v>
      </c>
      <c r="AC1" s="3" t="s">
        <v>1</v>
      </c>
      <c r="AD1" s="4"/>
      <c r="AE1" s="5" t="s">
        <v>2</v>
      </c>
      <c r="AF1" s="5" t="s">
        <v>3</v>
      </c>
    </row>
    <row r="2" spans="1:34" x14ac:dyDescent="0.25">
      <c r="A2" s="7" t="s">
        <v>4</v>
      </c>
      <c r="B2" s="8">
        <f t="shared" ref="B2:AA2" si="0">SUM(B3:B6)</f>
        <v>11434.977186280821</v>
      </c>
      <c r="C2" s="8">
        <f t="shared" si="0"/>
        <v>11881.026151362719</v>
      </c>
      <c r="D2" s="8">
        <f t="shared" si="0"/>
        <v>12532.8385464679</v>
      </c>
      <c r="E2" s="8">
        <f t="shared" si="0"/>
        <v>12544.332034360796</v>
      </c>
      <c r="F2" s="8">
        <f t="shared" si="0"/>
        <v>12874.913518052286</v>
      </c>
      <c r="G2" s="8">
        <f t="shared" si="0"/>
        <v>13553.17129002032</v>
      </c>
      <c r="H2" s="8">
        <f t="shared" si="0"/>
        <v>14266.495420299208</v>
      </c>
      <c r="I2" s="8">
        <f t="shared" si="0"/>
        <v>14917.135589243586</v>
      </c>
      <c r="J2" s="8">
        <f t="shared" si="0"/>
        <v>15280.541783307159</v>
      </c>
      <c r="K2" s="8">
        <f t="shared" si="0"/>
        <v>15973.01085088427</v>
      </c>
      <c r="L2" s="8">
        <f t="shared" si="0"/>
        <v>16245.029504663215</v>
      </c>
      <c r="M2" s="8">
        <f t="shared" si="0"/>
        <v>17526.091375541753</v>
      </c>
      <c r="N2" s="8">
        <f t="shared" si="0"/>
        <v>16528.287170101015</v>
      </c>
      <c r="O2" s="8">
        <f t="shared" si="0"/>
        <v>16496.755277093314</v>
      </c>
      <c r="P2" s="8">
        <f t="shared" si="0"/>
        <v>15438.487496560758</v>
      </c>
      <c r="Q2" s="8">
        <f t="shared" si="0"/>
        <v>15858.055904414647</v>
      </c>
      <c r="R2" s="8">
        <f t="shared" si="0"/>
        <v>15103.650457912838</v>
      </c>
      <c r="S2" s="8">
        <f t="shared" si="0"/>
        <v>14624.578282680603</v>
      </c>
      <c r="T2" s="8">
        <f t="shared" si="0"/>
        <v>14730.237773977511</v>
      </c>
      <c r="U2" s="8">
        <f t="shared" si="0"/>
        <v>13135.538122973385</v>
      </c>
      <c r="V2" s="8">
        <f t="shared" si="0"/>
        <v>13385.812793825879</v>
      </c>
      <c r="W2" s="8">
        <f t="shared" si="0"/>
        <v>11989.193198330084</v>
      </c>
      <c r="X2" s="8">
        <f t="shared" si="0"/>
        <v>12823.800326047824</v>
      </c>
      <c r="Y2" s="8">
        <f t="shared" si="0"/>
        <v>11413.939621236248</v>
      </c>
      <c r="Z2" s="8">
        <f t="shared" si="0"/>
        <v>11197.244980826305</v>
      </c>
      <c r="AA2" s="8">
        <f t="shared" si="0"/>
        <v>11803.2183506169</v>
      </c>
      <c r="AB2" s="9">
        <f t="shared" ref="AB2:AB18" si="1">AA2/$AA$38</f>
        <v>0.1971204186836947</v>
      </c>
      <c r="AC2" s="9">
        <f t="shared" ref="AC2:AC18" si="2">(AA2-B2)/B2</f>
        <v>3.220305194643315E-2</v>
      </c>
      <c r="AE2" s="10">
        <f t="shared" ref="AE2:AE18" si="3">(AA2-Z2)/Z2</f>
        <v>5.4118077333151091E-2</v>
      </c>
      <c r="AF2" s="11">
        <f t="shared" ref="AF2:AF18" si="4">AA2-Z2</f>
        <v>605.97336979059583</v>
      </c>
      <c r="AH2" s="12"/>
    </row>
    <row r="3" spans="1:34" outlineLevel="1" x14ac:dyDescent="0.25">
      <c r="A3" s="13" t="s">
        <v>5</v>
      </c>
      <c r="B3" s="14">
        <v>10953.919869683112</v>
      </c>
      <c r="C3" s="14">
        <v>11440.957619988107</v>
      </c>
      <c r="D3" s="14">
        <v>12108.543399367891</v>
      </c>
      <c r="E3" s="14">
        <v>12126.246549362788</v>
      </c>
      <c r="F3" s="14">
        <v>12448.543664406883</v>
      </c>
      <c r="G3" s="14">
        <v>13132.912896120479</v>
      </c>
      <c r="H3" s="14">
        <v>13851.997148121833</v>
      </c>
      <c r="I3" s="14">
        <v>14490.618968714625</v>
      </c>
      <c r="J3" s="14">
        <v>14813.762420797844</v>
      </c>
      <c r="K3" s="14">
        <v>15498.257583697967</v>
      </c>
      <c r="L3" s="14">
        <v>15754.35326580209</v>
      </c>
      <c r="M3" s="14">
        <v>16893.896631009309</v>
      </c>
      <c r="N3" s="14">
        <v>15934.480447026663</v>
      </c>
      <c r="O3" s="14">
        <v>15222.09160194351</v>
      </c>
      <c r="P3" s="14">
        <v>14836.215338976092</v>
      </c>
      <c r="Q3" s="14">
        <v>15244.751010471015</v>
      </c>
      <c r="R3" s="14">
        <v>14527.038577449284</v>
      </c>
      <c r="S3" s="14">
        <v>14055.75879083194</v>
      </c>
      <c r="T3" s="14">
        <v>14155.130414644264</v>
      </c>
      <c r="U3" s="14">
        <v>12610.625284719028</v>
      </c>
      <c r="V3" s="14">
        <v>12895.102957698073</v>
      </c>
      <c r="W3" s="14">
        <v>11556.537813327628</v>
      </c>
      <c r="X3" s="14">
        <v>12356.275991360975</v>
      </c>
      <c r="Y3" s="14">
        <v>10952.925504092866</v>
      </c>
      <c r="Z3" s="14">
        <v>10771.894261622589</v>
      </c>
      <c r="AA3" s="14">
        <v>11328.266342202367</v>
      </c>
      <c r="AB3" s="15">
        <f t="shared" si="1"/>
        <v>0.18918845165807061</v>
      </c>
      <c r="AC3" s="15">
        <f t="shared" si="2"/>
        <v>3.4174658658525023E-2</v>
      </c>
      <c r="AE3" s="16">
        <f t="shared" si="3"/>
        <v>5.165034738244554E-2</v>
      </c>
      <c r="AF3" s="17">
        <f t="shared" si="4"/>
        <v>556.37208057977841</v>
      </c>
      <c r="AH3" s="12"/>
    </row>
    <row r="4" spans="1:34" outlineLevel="1" x14ac:dyDescent="0.25">
      <c r="A4" s="13" t="s">
        <v>6</v>
      </c>
      <c r="B4" s="14">
        <v>168.67007475966938</v>
      </c>
      <c r="C4" s="14">
        <v>166.7086346603628</v>
      </c>
      <c r="D4" s="14">
        <v>171.81510003498963</v>
      </c>
      <c r="E4" s="14">
        <v>172.65167482911988</v>
      </c>
      <c r="F4" s="14">
        <v>178.26827632214111</v>
      </c>
      <c r="G4" s="14">
        <v>181.27469310609743</v>
      </c>
      <c r="H4" s="14">
        <v>179.40716809897683</v>
      </c>
      <c r="I4" s="14">
        <v>218.74674770939885</v>
      </c>
      <c r="J4" s="14">
        <v>247.81659474314813</v>
      </c>
      <c r="K4" s="14">
        <v>223.85552667956068</v>
      </c>
      <c r="L4" s="14">
        <v>274.79746671454512</v>
      </c>
      <c r="M4" s="14">
        <v>321.48320368155123</v>
      </c>
      <c r="N4" s="14">
        <v>340.25546502005244</v>
      </c>
      <c r="O4" s="14">
        <v>337.89503473139956</v>
      </c>
      <c r="P4" s="14">
        <v>336.97266543006049</v>
      </c>
      <c r="Q4" s="14">
        <v>411.86569315427266</v>
      </c>
      <c r="R4" s="14">
        <v>377.14377732366182</v>
      </c>
      <c r="S4" s="14">
        <v>360.7978196153615</v>
      </c>
      <c r="T4" s="14">
        <v>367.48032728426256</v>
      </c>
      <c r="U4" s="14">
        <v>315.39130893967507</v>
      </c>
      <c r="V4" s="14">
        <v>310.47380266987977</v>
      </c>
      <c r="W4" s="14">
        <v>285.41960852943924</v>
      </c>
      <c r="X4" s="14">
        <v>313.54691338890092</v>
      </c>
      <c r="Y4" s="14">
        <v>294.54716412797285</v>
      </c>
      <c r="Z4" s="14">
        <v>279.49528430750865</v>
      </c>
      <c r="AA4" s="14">
        <v>358.72410220140847</v>
      </c>
      <c r="AB4" s="15">
        <f t="shared" si="1"/>
        <v>5.9908952895189249E-3</v>
      </c>
      <c r="AC4" s="15">
        <f t="shared" si="2"/>
        <v>1.1267797664318273</v>
      </c>
      <c r="AE4" s="16">
        <f t="shared" si="3"/>
        <v>0.28347103633680637</v>
      </c>
      <c r="AF4" s="17">
        <f t="shared" si="4"/>
        <v>79.228817893899816</v>
      </c>
      <c r="AH4" s="12"/>
    </row>
    <row r="5" spans="1:34" outlineLevel="1" x14ac:dyDescent="0.25">
      <c r="A5" s="13" t="s">
        <v>7</v>
      </c>
      <c r="B5" s="14">
        <v>100.53678355437907</v>
      </c>
      <c r="C5" s="14">
        <v>76.54991489954142</v>
      </c>
      <c r="D5" s="14">
        <v>65.273087005793954</v>
      </c>
      <c r="E5" s="14">
        <v>62.605311784631738</v>
      </c>
      <c r="F5" s="14">
        <v>72.152664440590968</v>
      </c>
      <c r="G5" s="14">
        <v>69.441462401639185</v>
      </c>
      <c r="H5" s="14">
        <v>72.218389713792277</v>
      </c>
      <c r="I5" s="14">
        <v>51.648672818497268</v>
      </c>
      <c r="J5" s="14">
        <v>79.956189002831238</v>
      </c>
      <c r="K5" s="14">
        <v>77.939136899148238</v>
      </c>
      <c r="L5" s="14">
        <v>87.150476539279367</v>
      </c>
      <c r="M5" s="14">
        <v>118.84269779976698</v>
      </c>
      <c r="N5" s="14">
        <v>145.60131936255479</v>
      </c>
      <c r="O5" s="14">
        <v>166.03053044546462</v>
      </c>
      <c r="P5" s="14">
        <v>162.23941951242472</v>
      </c>
      <c r="Q5" s="14">
        <v>110.09908515198134</v>
      </c>
      <c r="R5" s="14">
        <v>120.21811472078402</v>
      </c>
      <c r="S5" s="14">
        <v>114.1319241961305</v>
      </c>
      <c r="T5" s="14">
        <v>124.105766822208</v>
      </c>
      <c r="U5" s="14">
        <v>145.53512253600999</v>
      </c>
      <c r="V5" s="14">
        <v>121.32403025864997</v>
      </c>
      <c r="W5" s="14">
        <v>93.264099521070747</v>
      </c>
      <c r="X5" s="14">
        <v>104.84119823944057</v>
      </c>
      <c r="Y5" s="14">
        <v>122.70566597283836</v>
      </c>
      <c r="Z5" s="14">
        <v>97.675382300848867</v>
      </c>
      <c r="AA5" s="14">
        <v>73.107073318465012</v>
      </c>
      <c r="AB5" s="15">
        <f t="shared" si="1"/>
        <v>1.2209294510358861E-3</v>
      </c>
      <c r="AC5" s="15">
        <f t="shared" si="2"/>
        <v>-0.27283258192836135</v>
      </c>
      <c r="AE5" s="16">
        <f t="shared" si="3"/>
        <v>-0.25153020549959332</v>
      </c>
      <c r="AF5" s="17">
        <f t="shared" si="4"/>
        <v>-24.568308982383854</v>
      </c>
      <c r="AH5" s="12"/>
    </row>
    <row r="6" spans="1:34" outlineLevel="1" x14ac:dyDescent="0.25">
      <c r="A6" s="13" t="s">
        <v>8</v>
      </c>
      <c r="B6" s="14">
        <v>211.85045828366185</v>
      </c>
      <c r="C6" s="14">
        <v>196.80998181470665</v>
      </c>
      <c r="D6" s="14">
        <v>187.20696005922628</v>
      </c>
      <c r="E6" s="14">
        <v>182.82849838425733</v>
      </c>
      <c r="F6" s="14">
        <v>175.94891288266905</v>
      </c>
      <c r="G6" s="14">
        <v>169.54223839210582</v>
      </c>
      <c r="H6" s="14">
        <v>162.87271436460594</v>
      </c>
      <c r="I6" s="14">
        <v>156.12120000106282</v>
      </c>
      <c r="J6" s="14">
        <v>139.00657876333568</v>
      </c>
      <c r="K6" s="14">
        <v>172.95860360759423</v>
      </c>
      <c r="L6" s="14">
        <v>128.72829560729963</v>
      </c>
      <c r="M6" s="14">
        <v>191.86884305112861</v>
      </c>
      <c r="N6" s="14">
        <v>107.94993869174574</v>
      </c>
      <c r="O6" s="14">
        <v>770.73810997294061</v>
      </c>
      <c r="P6" s="14">
        <v>103.06007264218017</v>
      </c>
      <c r="Q6" s="14">
        <v>91.340115637378105</v>
      </c>
      <c r="R6" s="14">
        <v>79.249988419107765</v>
      </c>
      <c r="S6" s="14">
        <v>93.88974803716998</v>
      </c>
      <c r="T6" s="14">
        <v>83.521265226778596</v>
      </c>
      <c r="U6" s="14">
        <v>63.986406778671586</v>
      </c>
      <c r="V6" s="14">
        <v>58.912003199276732</v>
      </c>
      <c r="W6" s="14">
        <v>53.971676951946336</v>
      </c>
      <c r="X6" s="14">
        <v>49.136223058506914</v>
      </c>
      <c r="Y6" s="14">
        <v>43.761287042570437</v>
      </c>
      <c r="Z6" s="14">
        <v>48.180052595359484</v>
      </c>
      <c r="AA6" s="14">
        <v>43.120832894662165</v>
      </c>
      <c r="AB6" s="15">
        <f t="shared" si="1"/>
        <v>7.201422850693247E-4</v>
      </c>
      <c r="AC6" s="15">
        <f t="shared" si="2"/>
        <v>-0.79645626804864134</v>
      </c>
      <c r="AE6" s="16">
        <f t="shared" si="3"/>
        <v>-0.10500652091825662</v>
      </c>
      <c r="AF6" s="17">
        <f t="shared" si="4"/>
        <v>-5.0592197006973194</v>
      </c>
      <c r="AH6" s="12"/>
    </row>
    <row r="7" spans="1:34" x14ac:dyDescent="0.25">
      <c r="A7" s="18" t="s">
        <v>9</v>
      </c>
      <c r="B7" s="8">
        <v>7523.6648356256719</v>
      </c>
      <c r="C7" s="8">
        <v>7565.9321257083066</v>
      </c>
      <c r="D7" s="8">
        <v>6717.8016581294623</v>
      </c>
      <c r="E7" s="8">
        <v>6667.0106159097604</v>
      </c>
      <c r="F7" s="8">
        <v>6496.5767882634982</v>
      </c>
      <c r="G7" s="8">
        <v>6452.0465782317078</v>
      </c>
      <c r="H7" s="8">
        <v>6576.3476348824033</v>
      </c>
      <c r="I7" s="8">
        <v>6235.9154976268956</v>
      </c>
      <c r="J7" s="8">
        <v>6744.7458716510537</v>
      </c>
      <c r="K7" s="8">
        <v>6377.8773312741932</v>
      </c>
      <c r="L7" s="8">
        <v>6462.6033188676402</v>
      </c>
      <c r="M7" s="8">
        <v>6732.2923557237582</v>
      </c>
      <c r="N7" s="8">
        <v>6658.6245970827331</v>
      </c>
      <c r="O7" s="8">
        <v>6812.5798281567086</v>
      </c>
      <c r="P7" s="8">
        <v>6992.5072618934601</v>
      </c>
      <c r="Q7" s="8">
        <v>7271.9481073512497</v>
      </c>
      <c r="R7" s="8">
        <v>7157.4825670923628</v>
      </c>
      <c r="S7" s="8">
        <v>6928.5275776122398</v>
      </c>
      <c r="T7" s="8">
        <v>7521.5711093047576</v>
      </c>
      <c r="U7" s="8">
        <v>7467.0423321742728</v>
      </c>
      <c r="V7" s="8">
        <v>7800.9473508249448</v>
      </c>
      <c r="W7" s="8">
        <v>6609.7533486627808</v>
      </c>
      <c r="X7" s="8">
        <v>6232.385823990413</v>
      </c>
      <c r="Y7" s="8">
        <v>6395.3557542998069</v>
      </c>
      <c r="Z7" s="8">
        <v>5745.611100864342</v>
      </c>
      <c r="AA7" s="8">
        <v>6041.3594457475383</v>
      </c>
      <c r="AB7" s="9">
        <f t="shared" si="1"/>
        <v>0.10089411785745765</v>
      </c>
      <c r="AC7" s="9">
        <f t="shared" si="2"/>
        <v>-0.1970190621542838</v>
      </c>
      <c r="AE7" s="10">
        <f t="shared" si="3"/>
        <v>5.1473784022504646E-2</v>
      </c>
      <c r="AF7" s="11">
        <f t="shared" si="4"/>
        <v>295.7483448831963</v>
      </c>
      <c r="AH7" s="12"/>
    </row>
    <row r="8" spans="1:34" x14ac:dyDescent="0.25">
      <c r="A8" s="18" t="s">
        <v>10</v>
      </c>
      <c r="B8" s="8">
        <v>3961.7501968617189</v>
      </c>
      <c r="C8" s="8">
        <v>4074.4548385498292</v>
      </c>
      <c r="D8" s="8">
        <v>3768.7411502027744</v>
      </c>
      <c r="E8" s="8">
        <v>3986.7186366590836</v>
      </c>
      <c r="F8" s="8">
        <v>4242.6262261403081</v>
      </c>
      <c r="G8" s="8">
        <v>4347.622852378212</v>
      </c>
      <c r="H8" s="8">
        <v>4182.7351599223548</v>
      </c>
      <c r="I8" s="8">
        <v>4550.5507019358802</v>
      </c>
      <c r="J8" s="8">
        <v>4589.6182499874149</v>
      </c>
      <c r="K8" s="8">
        <v>4810.4753948929083</v>
      </c>
      <c r="L8" s="8">
        <v>5642.368991872987</v>
      </c>
      <c r="M8" s="8">
        <v>5599.3853934023145</v>
      </c>
      <c r="N8" s="8">
        <v>5323.0545108400129</v>
      </c>
      <c r="O8" s="8">
        <v>5513.8189089738653</v>
      </c>
      <c r="P8" s="8">
        <v>5694.093389318622</v>
      </c>
      <c r="Q8" s="8">
        <v>5870.7134919203017</v>
      </c>
      <c r="R8" s="8">
        <v>5752.6992993558961</v>
      </c>
      <c r="S8" s="8">
        <v>5811.6903134600989</v>
      </c>
      <c r="T8" s="8">
        <v>5654.1917719758194</v>
      </c>
      <c r="U8" s="8">
        <v>4505.2442087525305</v>
      </c>
      <c r="V8" s="8">
        <v>4497.0887760274527</v>
      </c>
      <c r="W8" s="8">
        <v>4159.6643922782559</v>
      </c>
      <c r="X8" s="8">
        <v>4188.5936874508016</v>
      </c>
      <c r="Y8" s="8">
        <v>4238.5653083245261</v>
      </c>
      <c r="Z8" s="8">
        <v>4323.4013719571767</v>
      </c>
      <c r="AA8" s="8">
        <v>4548.8205655603861</v>
      </c>
      <c r="AB8" s="9">
        <f t="shared" si="1"/>
        <v>7.5967874842660987E-2</v>
      </c>
      <c r="AC8" s="9">
        <f t="shared" si="2"/>
        <v>0.14818460012034884</v>
      </c>
      <c r="AE8" s="10">
        <f t="shared" si="3"/>
        <v>5.213931675771373E-2</v>
      </c>
      <c r="AF8" s="11">
        <f t="shared" si="4"/>
        <v>225.41919360320935</v>
      </c>
      <c r="AH8" s="12"/>
    </row>
    <row r="9" spans="1:34" x14ac:dyDescent="0.25">
      <c r="A9" s="18" t="s">
        <v>11</v>
      </c>
      <c r="B9" s="8">
        <v>1083.4878236245095</v>
      </c>
      <c r="C9" s="8">
        <v>1129.6376483176955</v>
      </c>
      <c r="D9" s="8">
        <v>1153.5350608597694</v>
      </c>
      <c r="E9" s="8">
        <v>1168.7095712440639</v>
      </c>
      <c r="F9" s="8">
        <v>1321.2488699890087</v>
      </c>
      <c r="G9" s="8">
        <v>1165.5673725686975</v>
      </c>
      <c r="H9" s="8">
        <v>1224.7163820180565</v>
      </c>
      <c r="I9" s="8">
        <v>1285.306088900295</v>
      </c>
      <c r="J9" s="8">
        <v>1279.1428187245428</v>
      </c>
      <c r="K9" s="8">
        <v>1368.1989122651721</v>
      </c>
      <c r="L9" s="8">
        <v>1374.7076596018314</v>
      </c>
      <c r="M9" s="8">
        <v>1402.5463549894228</v>
      </c>
      <c r="N9" s="8">
        <v>1382.5902617085703</v>
      </c>
      <c r="O9" s="8">
        <v>1468.7733456269132</v>
      </c>
      <c r="P9" s="8">
        <v>1349.2594847920457</v>
      </c>
      <c r="Q9" s="8">
        <v>1475.692080744645</v>
      </c>
      <c r="R9" s="8">
        <v>1380.0829961915144</v>
      </c>
      <c r="S9" s="8">
        <v>1414.8155126059735</v>
      </c>
      <c r="T9" s="8">
        <v>1547.6719066766461</v>
      </c>
      <c r="U9" s="8">
        <v>1297.8232853352929</v>
      </c>
      <c r="V9" s="8">
        <v>1296.5717727042754</v>
      </c>
      <c r="W9" s="8">
        <v>1194.9749326094438</v>
      </c>
      <c r="X9" s="8">
        <v>1184.3936390142132</v>
      </c>
      <c r="Y9" s="8">
        <v>1066.1708907874302</v>
      </c>
      <c r="Z9" s="8">
        <v>956.9754783034258</v>
      </c>
      <c r="AA9" s="8">
        <v>934.76810935240303</v>
      </c>
      <c r="AB9" s="9">
        <f t="shared" si="1"/>
        <v>1.5611155840227329E-2</v>
      </c>
      <c r="AC9" s="9">
        <f t="shared" si="2"/>
        <v>-0.13726016207049349</v>
      </c>
      <c r="AE9" s="10">
        <f t="shared" si="3"/>
        <v>-2.3205786829975112E-2</v>
      </c>
      <c r="AF9" s="11">
        <f t="shared" si="4"/>
        <v>-22.207368951022772</v>
      </c>
      <c r="AH9" s="12"/>
    </row>
    <row r="10" spans="1:34" x14ac:dyDescent="0.25">
      <c r="A10" s="18" t="s">
        <v>12</v>
      </c>
      <c r="B10" s="8">
        <v>1160.6547857137414</v>
      </c>
      <c r="C10" s="8">
        <v>1144.5789777818236</v>
      </c>
      <c r="D10" s="8">
        <v>1062.5422076599893</v>
      </c>
      <c r="E10" s="8">
        <v>1046.8758121630408</v>
      </c>
      <c r="F10" s="8">
        <v>1079.2784230682903</v>
      </c>
      <c r="G10" s="8">
        <v>936.34092293666049</v>
      </c>
      <c r="H10" s="8">
        <v>979.84104089544371</v>
      </c>
      <c r="I10" s="8">
        <v>955.36699614717122</v>
      </c>
      <c r="J10" s="8">
        <v>906.14326535572923</v>
      </c>
      <c r="K10" s="8">
        <v>954.75329655360281</v>
      </c>
      <c r="L10" s="8">
        <v>989.427223372458</v>
      </c>
      <c r="M10" s="8">
        <v>1019.4580026905459</v>
      </c>
      <c r="N10" s="8">
        <v>981.60676128430805</v>
      </c>
      <c r="O10" s="8">
        <v>963.29821029831294</v>
      </c>
      <c r="P10" s="8">
        <v>871.41891055113115</v>
      </c>
      <c r="Q10" s="8">
        <v>952.53036202349426</v>
      </c>
      <c r="R10" s="8">
        <v>912.74306437273049</v>
      </c>
      <c r="S10" s="8">
        <v>958.75504141025374</v>
      </c>
      <c r="T10" s="8">
        <v>1052.7537218441992</v>
      </c>
      <c r="U10" s="8">
        <v>1001.7915911485904</v>
      </c>
      <c r="V10" s="8">
        <v>1021.0312039386064</v>
      </c>
      <c r="W10" s="8">
        <v>913.56780776898745</v>
      </c>
      <c r="X10" s="8">
        <v>930.81645122438624</v>
      </c>
      <c r="Y10" s="8">
        <v>871.09327403788791</v>
      </c>
      <c r="Z10" s="8">
        <v>815.50616016042432</v>
      </c>
      <c r="AA10" s="8">
        <v>806.02285740903119</v>
      </c>
      <c r="AB10" s="9">
        <f t="shared" si="1"/>
        <v>1.3461037354510354E-2</v>
      </c>
      <c r="AC10" s="9">
        <f t="shared" si="2"/>
        <v>-0.30554470861603372</v>
      </c>
      <c r="AE10" s="10">
        <f t="shared" si="3"/>
        <v>-1.1628732209119787E-2</v>
      </c>
      <c r="AF10" s="11">
        <f t="shared" si="4"/>
        <v>-9.4833027513931256</v>
      </c>
      <c r="AH10" s="12"/>
    </row>
    <row r="11" spans="1:34" x14ac:dyDescent="0.25">
      <c r="A11" s="18" t="s">
        <v>13</v>
      </c>
      <c r="B11" s="8">
        <f t="shared" ref="B11:AA11" si="5">SUM(B12:B16)</f>
        <v>5135.4780938183349</v>
      </c>
      <c r="C11" s="8">
        <f t="shared" si="5"/>
        <v>5314.7054030561158</v>
      </c>
      <c r="D11" s="8">
        <f t="shared" si="5"/>
        <v>5744.7939172704018</v>
      </c>
      <c r="E11" s="8">
        <f t="shared" si="5"/>
        <v>5721.6045162661758</v>
      </c>
      <c r="F11" s="8">
        <f t="shared" si="5"/>
        <v>5974.9426655353936</v>
      </c>
      <c r="G11" s="8">
        <f t="shared" si="5"/>
        <v>6271.7111465689104</v>
      </c>
      <c r="H11" s="8">
        <f t="shared" si="5"/>
        <v>7321.98599219683</v>
      </c>
      <c r="I11" s="8">
        <f t="shared" si="5"/>
        <v>7702.1302565287551</v>
      </c>
      <c r="J11" s="8">
        <f t="shared" si="5"/>
        <v>9048.1559882751881</v>
      </c>
      <c r="K11" s="8">
        <f t="shared" si="5"/>
        <v>9749.2168017056465</v>
      </c>
      <c r="L11" s="8">
        <f t="shared" si="5"/>
        <v>10788.975376738719</v>
      </c>
      <c r="M11" s="8">
        <f t="shared" si="5"/>
        <v>11311.989251953548</v>
      </c>
      <c r="N11" s="8">
        <f t="shared" si="5"/>
        <v>11506.560524369728</v>
      </c>
      <c r="O11" s="8">
        <f t="shared" si="5"/>
        <v>11709.932451984318</v>
      </c>
      <c r="P11" s="8">
        <f t="shared" si="5"/>
        <v>12430.284479927328</v>
      </c>
      <c r="Q11" s="8">
        <f t="shared" si="5"/>
        <v>13121.29683392916</v>
      </c>
      <c r="R11" s="8">
        <f t="shared" si="5"/>
        <v>13801.501904159786</v>
      </c>
      <c r="S11" s="8">
        <f t="shared" si="5"/>
        <v>14388.10546429508</v>
      </c>
      <c r="T11" s="8">
        <f t="shared" si="5"/>
        <v>13660.613662858868</v>
      </c>
      <c r="U11" s="8">
        <f t="shared" si="5"/>
        <v>12441.374472911255</v>
      </c>
      <c r="V11" s="8">
        <f t="shared" si="5"/>
        <v>11528.461572555618</v>
      </c>
      <c r="W11" s="8">
        <f t="shared" si="5"/>
        <v>11219.54234561076</v>
      </c>
      <c r="X11" s="8">
        <f t="shared" si="5"/>
        <v>10835.82063432804</v>
      </c>
      <c r="Y11" s="8">
        <f t="shared" si="5"/>
        <v>11065.556294532282</v>
      </c>
      <c r="Z11" s="8">
        <f t="shared" si="5"/>
        <v>11347.382107864658</v>
      </c>
      <c r="AA11" s="8">
        <f t="shared" si="5"/>
        <v>11827.350356159173</v>
      </c>
      <c r="AB11" s="9">
        <f t="shared" si="1"/>
        <v>0.19752343681780568</v>
      </c>
      <c r="AC11" s="9">
        <f t="shared" si="2"/>
        <v>1.3030670446040773</v>
      </c>
      <c r="AE11" s="10">
        <f t="shared" si="3"/>
        <v>4.2297707412343011E-2</v>
      </c>
      <c r="AF11" s="11">
        <f t="shared" si="4"/>
        <v>479.96824829451543</v>
      </c>
      <c r="AH11" s="12"/>
    </row>
    <row r="12" spans="1:34" outlineLevel="1" x14ac:dyDescent="0.25">
      <c r="A12" s="13" t="s">
        <v>14</v>
      </c>
      <c r="B12" s="14">
        <v>51.710580617903076</v>
      </c>
      <c r="C12" s="14">
        <v>46.891494528131275</v>
      </c>
      <c r="D12" s="14">
        <v>46.489984815226038</v>
      </c>
      <c r="E12" s="14">
        <v>39.985068391813243</v>
      </c>
      <c r="F12" s="14">
        <v>41.553794611602818</v>
      </c>
      <c r="G12" s="14">
        <v>48.859566749780896</v>
      </c>
      <c r="H12" s="14">
        <v>52.288153478311855</v>
      </c>
      <c r="I12" s="14">
        <v>54.931515533365157</v>
      </c>
      <c r="J12" s="14">
        <v>60.728582473137429</v>
      </c>
      <c r="K12" s="14">
        <v>68.770311515198003</v>
      </c>
      <c r="L12" s="14">
        <v>74.407512399535776</v>
      </c>
      <c r="M12" s="14">
        <v>73.929107157337143</v>
      </c>
      <c r="N12" s="14">
        <v>73.272853368324533</v>
      </c>
      <c r="O12" s="14">
        <v>76.048101238769789</v>
      </c>
      <c r="P12" s="14">
        <v>71.867536948758499</v>
      </c>
      <c r="Q12" s="14">
        <v>65.367498520779918</v>
      </c>
      <c r="R12" s="14">
        <v>77.285993236295297</v>
      </c>
      <c r="S12" s="14">
        <v>71.48274336438655</v>
      </c>
      <c r="T12" s="14">
        <v>67.181713916155772</v>
      </c>
      <c r="U12" s="14">
        <v>55.201781574352729</v>
      </c>
      <c r="V12" s="14">
        <v>40.970073459622505</v>
      </c>
      <c r="W12" s="14">
        <v>19.329701189409562</v>
      </c>
      <c r="X12" s="14">
        <v>11.497811894724199</v>
      </c>
      <c r="Y12" s="14">
        <v>10.179983041214152</v>
      </c>
      <c r="Z12" s="14">
        <v>9.5214131248681149</v>
      </c>
      <c r="AA12" s="14">
        <v>10.505360652316069</v>
      </c>
      <c r="AB12" s="15">
        <f t="shared" si="1"/>
        <v>1.75445461457512E-4</v>
      </c>
      <c r="AC12" s="15">
        <f t="shared" si="2"/>
        <v>-0.79684311166525679</v>
      </c>
      <c r="AE12" s="16">
        <f t="shared" si="3"/>
        <v>0.10334049311210655</v>
      </c>
      <c r="AF12" s="17">
        <f t="shared" si="4"/>
        <v>0.98394752744795433</v>
      </c>
      <c r="AH12" s="12"/>
    </row>
    <row r="13" spans="1:34" outlineLevel="1" x14ac:dyDescent="0.25">
      <c r="A13" s="13" t="s">
        <v>15</v>
      </c>
      <c r="B13" s="14">
        <v>4786.2746744975493</v>
      </c>
      <c r="C13" s="14">
        <v>4976.2067034758265</v>
      </c>
      <c r="D13" s="14">
        <v>5411.464383126081</v>
      </c>
      <c r="E13" s="14">
        <v>5403.8077470845146</v>
      </c>
      <c r="F13" s="14">
        <v>5657.9637845253692</v>
      </c>
      <c r="G13" s="14">
        <v>5887.4929109347086</v>
      </c>
      <c r="H13" s="14">
        <v>6889.3253464037816</v>
      </c>
      <c r="I13" s="14">
        <v>7298.1205854712844</v>
      </c>
      <c r="J13" s="14">
        <v>8660.1020216073612</v>
      </c>
      <c r="K13" s="14">
        <v>9317.6544268715388</v>
      </c>
      <c r="L13" s="14">
        <v>10366.464772758432</v>
      </c>
      <c r="M13" s="14">
        <v>10831.218426090765</v>
      </c>
      <c r="N13" s="14">
        <v>11034.584257153556</v>
      </c>
      <c r="O13" s="14">
        <v>11205.517998391002</v>
      </c>
      <c r="P13" s="14">
        <v>11858.132478208548</v>
      </c>
      <c r="Q13" s="14">
        <v>12554.872867198492</v>
      </c>
      <c r="R13" s="14">
        <v>13184.261850146717</v>
      </c>
      <c r="S13" s="14">
        <v>13839.375925068041</v>
      </c>
      <c r="T13" s="14">
        <v>13084.69779354718</v>
      </c>
      <c r="U13" s="14">
        <v>11896.784492258708</v>
      </c>
      <c r="V13" s="14">
        <v>10984.323379299378</v>
      </c>
      <c r="W13" s="14">
        <v>10734.652449104624</v>
      </c>
      <c r="X13" s="14">
        <v>10364.985544974921</v>
      </c>
      <c r="Y13" s="14">
        <v>10593.829138550984</v>
      </c>
      <c r="Z13" s="14">
        <v>10841.346061261762</v>
      </c>
      <c r="AA13" s="14">
        <v>11328.935532162455</v>
      </c>
      <c r="AB13" s="15">
        <f t="shared" si="1"/>
        <v>0.18919962750868974</v>
      </c>
      <c r="AC13" s="15">
        <f t="shared" si="2"/>
        <v>1.3669630981535212</v>
      </c>
      <c r="AE13" s="16">
        <f t="shared" si="3"/>
        <v>4.4974993708848152E-2</v>
      </c>
      <c r="AF13" s="17">
        <f t="shared" si="4"/>
        <v>487.58947090069341</v>
      </c>
      <c r="AH13" s="12"/>
    </row>
    <row r="14" spans="1:34" outlineLevel="1" x14ac:dyDescent="0.25">
      <c r="A14" s="13" t="s">
        <v>16</v>
      </c>
      <c r="B14" s="14">
        <v>148.86637452036004</v>
      </c>
      <c r="C14" s="14">
        <v>144.57874852610999</v>
      </c>
      <c r="D14" s="14">
        <v>129.65781006611999</v>
      </c>
      <c r="E14" s="14">
        <v>142.34918300909999</v>
      </c>
      <c r="F14" s="14">
        <v>134.11694110014</v>
      </c>
      <c r="G14" s="14">
        <v>124.51265887301999</v>
      </c>
      <c r="H14" s="14">
        <v>145.09326364542</v>
      </c>
      <c r="I14" s="14">
        <v>139.94811245232</v>
      </c>
      <c r="J14" s="14">
        <v>144.06423340680001</v>
      </c>
      <c r="K14" s="14">
        <v>138.57607213415997</v>
      </c>
      <c r="L14" s="14">
        <v>137.64994491940203</v>
      </c>
      <c r="M14" s="14">
        <v>150.23841483851999</v>
      </c>
      <c r="N14" s="14">
        <v>131.37286046381999</v>
      </c>
      <c r="O14" s="14">
        <v>145.09326364542</v>
      </c>
      <c r="P14" s="14">
        <v>152.98249547483999</v>
      </c>
      <c r="Q14" s="14">
        <v>136.58069370191211</v>
      </c>
      <c r="R14" s="14">
        <v>136.58069370191211</v>
      </c>
      <c r="S14" s="14">
        <v>147.70526624826999</v>
      </c>
      <c r="T14" s="14">
        <v>156.53706619388771</v>
      </c>
      <c r="U14" s="14">
        <v>137.35688328510679</v>
      </c>
      <c r="V14" s="14">
        <v>136.30730117794968</v>
      </c>
      <c r="W14" s="14">
        <v>136.52350642814636</v>
      </c>
      <c r="X14" s="14">
        <v>131.92994006401719</v>
      </c>
      <c r="Y14" s="14">
        <v>131.38444200807905</v>
      </c>
      <c r="Z14" s="14">
        <v>120.52732143027721</v>
      </c>
      <c r="AA14" s="14">
        <v>122.83311312101043</v>
      </c>
      <c r="AB14" s="15">
        <f t="shared" si="1"/>
        <v>2.0513824253170498E-3</v>
      </c>
      <c r="AC14" s="15">
        <f t="shared" si="2"/>
        <v>-0.17487670727004315</v>
      </c>
      <c r="AE14" s="16">
        <f t="shared" si="3"/>
        <v>1.9130863138504848E-2</v>
      </c>
      <c r="AF14" s="17">
        <f t="shared" si="4"/>
        <v>2.3057916907332157</v>
      </c>
      <c r="AH14" s="12"/>
    </row>
    <row r="15" spans="1:34" outlineLevel="1" x14ac:dyDescent="0.25">
      <c r="A15" s="13" t="s">
        <v>17</v>
      </c>
      <c r="B15" s="14">
        <v>85.769464065566396</v>
      </c>
      <c r="C15" s="14">
        <v>82.603750985809199</v>
      </c>
      <c r="D15" s="14">
        <v>92.143063212526812</v>
      </c>
      <c r="E15" s="14">
        <v>92.143063212526812</v>
      </c>
      <c r="F15" s="14">
        <v>104.8059155315556</v>
      </c>
      <c r="G15" s="14">
        <v>92.100890225080789</v>
      </c>
      <c r="H15" s="14">
        <v>104.97460748133962</v>
      </c>
      <c r="I15" s="14">
        <v>108.14032056109679</v>
      </c>
      <c r="J15" s="14">
        <v>117.7639787627064</v>
      </c>
      <c r="K15" s="14">
        <v>130.5533500440732</v>
      </c>
      <c r="L15" s="14">
        <v>152.65299152182217</v>
      </c>
      <c r="M15" s="14">
        <v>152.59264144127079</v>
      </c>
      <c r="N15" s="14">
        <v>162.02943059999097</v>
      </c>
      <c r="O15" s="14">
        <v>174.63193283846834</v>
      </c>
      <c r="P15" s="14">
        <v>227.11502081976138</v>
      </c>
      <c r="Q15" s="14">
        <v>211.19096114772944</v>
      </c>
      <c r="R15" s="14">
        <v>250.12938149372886</v>
      </c>
      <c r="S15" s="14">
        <v>197.52859629053373</v>
      </c>
      <c r="T15" s="14">
        <v>204.73483947416227</v>
      </c>
      <c r="U15" s="14">
        <v>199.52148308613846</v>
      </c>
      <c r="V15" s="14">
        <v>200.1179461732057</v>
      </c>
      <c r="W15" s="14">
        <v>173.7293136834902</v>
      </c>
      <c r="X15" s="14">
        <v>183.59719763026533</v>
      </c>
      <c r="Y15" s="14">
        <v>179.58536753529575</v>
      </c>
      <c r="Z15" s="14">
        <v>224.81245213777882</v>
      </c>
      <c r="AA15" s="14">
        <v>221.73465518067172</v>
      </c>
      <c r="AB15" s="15">
        <f t="shared" si="1"/>
        <v>3.7030940856579379E-3</v>
      </c>
      <c r="AC15" s="15">
        <f t="shared" si="2"/>
        <v>1.5852400687867985</v>
      </c>
      <c r="AE15" s="16">
        <f t="shared" si="3"/>
        <v>-1.3690509257115503E-2</v>
      </c>
      <c r="AF15" s="17">
        <f t="shared" si="4"/>
        <v>-3.0777969571070969</v>
      </c>
      <c r="AH15" s="12"/>
    </row>
    <row r="16" spans="1:34" outlineLevel="1" x14ac:dyDescent="0.25">
      <c r="A16" s="13" t="s">
        <v>18</v>
      </c>
      <c r="B16" s="14">
        <v>62.857000116955263</v>
      </c>
      <c r="C16" s="14">
        <v>64.424705540239032</v>
      </c>
      <c r="D16" s="14">
        <v>65.038676050447577</v>
      </c>
      <c r="E16" s="14">
        <v>43.319454568222149</v>
      </c>
      <c r="F16" s="14">
        <v>36.502229766725257</v>
      </c>
      <c r="G16" s="14">
        <v>118.74511978631996</v>
      </c>
      <c r="H16" s="14">
        <v>130.30462118797712</v>
      </c>
      <c r="I16" s="14">
        <v>100.98972251068854</v>
      </c>
      <c r="J16" s="14">
        <v>65.497172025183445</v>
      </c>
      <c r="K16" s="14">
        <v>93.662641140678147</v>
      </c>
      <c r="L16" s="14">
        <v>57.800155139527547</v>
      </c>
      <c r="M16" s="14">
        <v>104.01066242565365</v>
      </c>
      <c r="N16" s="14">
        <v>105.30112278403746</v>
      </c>
      <c r="O16" s="14">
        <v>108.64115587065623</v>
      </c>
      <c r="P16" s="14">
        <v>120.18694847541853</v>
      </c>
      <c r="Q16" s="14">
        <v>153.28481336024689</v>
      </c>
      <c r="R16" s="14">
        <v>153.2439855811341</v>
      </c>
      <c r="S16" s="14">
        <v>132.01293332384844</v>
      </c>
      <c r="T16" s="14">
        <v>147.46224972748368</v>
      </c>
      <c r="U16" s="14">
        <v>152.50983270694812</v>
      </c>
      <c r="V16" s="14">
        <v>166.74287244546173</v>
      </c>
      <c r="W16" s="14">
        <v>155.30737520508902</v>
      </c>
      <c r="X16" s="14">
        <v>143.81013976411208</v>
      </c>
      <c r="Y16" s="14">
        <v>150.57736339670913</v>
      </c>
      <c r="Z16" s="14">
        <v>151.17485990997048</v>
      </c>
      <c r="AA16" s="14">
        <v>143.3416950427204</v>
      </c>
      <c r="AB16" s="15">
        <f t="shared" si="1"/>
        <v>2.3938873366834514E-3</v>
      </c>
      <c r="AC16" s="15">
        <f t="shared" si="2"/>
        <v>1.2804412360757083</v>
      </c>
      <c r="AE16" s="16">
        <f t="shared" si="3"/>
        <v>-5.1815261293544308E-2</v>
      </c>
      <c r="AF16" s="17">
        <f t="shared" si="4"/>
        <v>-7.8331648672500762</v>
      </c>
      <c r="AH16" s="12"/>
    </row>
    <row r="17" spans="1:34" x14ac:dyDescent="0.25">
      <c r="A17" s="18" t="s">
        <v>19</v>
      </c>
      <c r="B17" s="8">
        <f t="shared" ref="B17:AA17" si="6">SUM(B18:B22)</f>
        <v>3236.9416194689175</v>
      </c>
      <c r="C17" s="8">
        <f t="shared" si="6"/>
        <v>2935.420679164547</v>
      </c>
      <c r="D17" s="8">
        <f t="shared" si="6"/>
        <v>2871.8305221687506</v>
      </c>
      <c r="E17" s="8">
        <f t="shared" si="6"/>
        <v>2837.3633713940199</v>
      </c>
      <c r="F17" s="8">
        <f t="shared" si="6"/>
        <v>3075.4956324707132</v>
      </c>
      <c r="G17" s="8">
        <f t="shared" si="6"/>
        <v>2989.3574348261327</v>
      </c>
      <c r="H17" s="8">
        <f t="shared" si="6"/>
        <v>3071.3632534604008</v>
      </c>
      <c r="I17" s="8">
        <f t="shared" si="6"/>
        <v>3400.6139895967885</v>
      </c>
      <c r="J17" s="8">
        <f t="shared" si="6"/>
        <v>3289.8285456150452</v>
      </c>
      <c r="K17" s="8">
        <f t="shared" si="6"/>
        <v>3238.5677079239936</v>
      </c>
      <c r="L17" s="8">
        <f t="shared" si="6"/>
        <v>3787.4006218123172</v>
      </c>
      <c r="M17" s="8">
        <f t="shared" si="6"/>
        <v>3820.257873403782</v>
      </c>
      <c r="N17" s="8">
        <f t="shared" si="6"/>
        <v>3294.6096926375571</v>
      </c>
      <c r="O17" s="8">
        <f t="shared" si="6"/>
        <v>2483.868838053771</v>
      </c>
      <c r="P17" s="8">
        <f t="shared" si="6"/>
        <v>2655.5988372906058</v>
      </c>
      <c r="Q17" s="8">
        <f t="shared" si="6"/>
        <v>2749.0468550387177</v>
      </c>
      <c r="R17" s="8">
        <f t="shared" si="6"/>
        <v>2697.0714606665547</v>
      </c>
      <c r="S17" s="8">
        <f t="shared" si="6"/>
        <v>2752.7551950797597</v>
      </c>
      <c r="T17" s="8">
        <f t="shared" si="6"/>
        <v>2458.7727320338404</v>
      </c>
      <c r="U17" s="8">
        <f t="shared" si="6"/>
        <v>1640.3131154687026</v>
      </c>
      <c r="V17" s="8">
        <f t="shared" si="6"/>
        <v>1446.7950605276383</v>
      </c>
      <c r="W17" s="8">
        <f t="shared" si="6"/>
        <v>1315.902741057499</v>
      </c>
      <c r="X17" s="8">
        <f t="shared" si="6"/>
        <v>1539.2231483027117</v>
      </c>
      <c r="Y17" s="8">
        <f t="shared" si="6"/>
        <v>1453.9558151184817</v>
      </c>
      <c r="Z17" s="8">
        <f t="shared" si="6"/>
        <v>1807.4290492727039</v>
      </c>
      <c r="AA17" s="8">
        <f t="shared" si="6"/>
        <v>1992.5682078336906</v>
      </c>
      <c r="AB17" s="9">
        <f t="shared" si="1"/>
        <v>3.3277015447525607E-2</v>
      </c>
      <c r="AC17" s="9">
        <f t="shared" si="2"/>
        <v>-0.38442874723189796</v>
      </c>
      <c r="AE17" s="10">
        <f t="shared" si="3"/>
        <v>0.10243232432027435</v>
      </c>
      <c r="AF17" s="11">
        <f t="shared" si="4"/>
        <v>185.13915856098674</v>
      </c>
      <c r="AH17" s="12"/>
    </row>
    <row r="18" spans="1:34" outlineLevel="1" x14ac:dyDescent="0.25">
      <c r="A18" s="13" t="s">
        <v>20</v>
      </c>
      <c r="B18" s="14">
        <v>1116.7254085014333</v>
      </c>
      <c r="C18" s="14">
        <v>992.38939661731536</v>
      </c>
      <c r="D18" s="14">
        <v>932.96808506651939</v>
      </c>
      <c r="E18" s="14">
        <v>951.12593750870883</v>
      </c>
      <c r="F18" s="14">
        <v>1081.7022655246876</v>
      </c>
      <c r="G18" s="14">
        <v>1084.1810327260134</v>
      </c>
      <c r="H18" s="14">
        <v>1198.3870831754853</v>
      </c>
      <c r="I18" s="14">
        <v>1384.9248481927566</v>
      </c>
      <c r="J18" s="14">
        <v>1288.1260716317763</v>
      </c>
      <c r="K18" s="14">
        <v>1353.709634567598</v>
      </c>
      <c r="L18" s="14">
        <v>1908.7841314126661</v>
      </c>
      <c r="M18" s="14">
        <v>2061.4371933464076</v>
      </c>
      <c r="N18" s="14">
        <v>2063.3791229426015</v>
      </c>
      <c r="O18" s="14">
        <v>2342.3181160836975</v>
      </c>
      <c r="P18" s="14">
        <v>2507.0626593013171</v>
      </c>
      <c r="Q18" s="14">
        <v>2552.7953464691873</v>
      </c>
      <c r="R18" s="14">
        <v>2538.7434105910074</v>
      </c>
      <c r="S18" s="14">
        <v>2582.8037613620518</v>
      </c>
      <c r="T18" s="14">
        <v>2303.1090597655298</v>
      </c>
      <c r="U18" s="14">
        <v>1486.1409386557966</v>
      </c>
      <c r="V18" s="14">
        <v>1300.0112395705628</v>
      </c>
      <c r="W18" s="14">
        <v>1168.7489463254756</v>
      </c>
      <c r="X18" s="14">
        <v>1393.4387814160164</v>
      </c>
      <c r="Y18" s="14">
        <v>1301.695001530657</v>
      </c>
      <c r="Z18" s="14">
        <v>1650.4531530457709</v>
      </c>
      <c r="AA18" s="14">
        <v>1830.3635214124336</v>
      </c>
      <c r="AB18" s="15">
        <f t="shared" si="1"/>
        <v>3.0568105491780826E-2</v>
      </c>
      <c r="AC18" s="15">
        <f t="shared" si="2"/>
        <v>0.63904529034460877</v>
      </c>
      <c r="AE18" s="16">
        <f t="shared" si="3"/>
        <v>0.10900664949783842</v>
      </c>
      <c r="AF18" s="17">
        <f t="shared" si="4"/>
        <v>179.91036836666262</v>
      </c>
      <c r="AH18" s="12"/>
    </row>
    <row r="19" spans="1:34" outlineLevel="1" x14ac:dyDescent="0.25">
      <c r="A19" s="13" t="s">
        <v>21</v>
      </c>
      <c r="B19" s="14">
        <v>1985.5534978391947</v>
      </c>
      <c r="C19" s="14">
        <v>1811.3149009289532</v>
      </c>
      <c r="D19" s="14">
        <v>1784.5598679642192</v>
      </c>
      <c r="E19" s="14">
        <v>1727.1851861620685</v>
      </c>
      <c r="F19" s="14">
        <v>1837.6240166776079</v>
      </c>
      <c r="G19" s="14">
        <v>1754.435682700223</v>
      </c>
      <c r="H19" s="14">
        <v>1703.8488518539398</v>
      </c>
      <c r="I19" s="14">
        <v>1854.1229536725268</v>
      </c>
      <c r="J19" s="14">
        <v>1839.5656564006599</v>
      </c>
      <c r="K19" s="14">
        <v>1723.5776338628057</v>
      </c>
      <c r="L19" s="14">
        <v>1663.2983634614227</v>
      </c>
      <c r="M19" s="14">
        <v>1602.9141868890472</v>
      </c>
      <c r="N19" s="14">
        <v>1091.7655638550139</v>
      </c>
      <c r="O19" s="14">
        <v>0.29746752765364803</v>
      </c>
      <c r="P19" s="14" t="s">
        <v>22</v>
      </c>
      <c r="Q19" s="14" t="s">
        <v>22</v>
      </c>
      <c r="R19" s="14" t="s">
        <v>22</v>
      </c>
      <c r="S19" s="14" t="s">
        <v>22</v>
      </c>
      <c r="T19" s="14" t="s">
        <v>22</v>
      </c>
      <c r="U19" s="14" t="s">
        <v>22</v>
      </c>
      <c r="V19" s="14" t="s">
        <v>22</v>
      </c>
      <c r="W19" s="14" t="s">
        <v>22</v>
      </c>
      <c r="X19" s="14" t="s">
        <v>22</v>
      </c>
      <c r="Y19" s="14" t="s">
        <v>22</v>
      </c>
      <c r="Z19" s="14" t="s">
        <v>22</v>
      </c>
      <c r="AA19" s="14" t="s">
        <v>22</v>
      </c>
      <c r="AB19" s="15"/>
      <c r="AC19" s="15"/>
      <c r="AE19" s="16"/>
      <c r="AF19" s="17"/>
      <c r="AH19" s="12"/>
    </row>
    <row r="20" spans="1:34" outlineLevel="1" x14ac:dyDescent="0.25">
      <c r="A20" s="13" t="s">
        <v>23</v>
      </c>
      <c r="B20" s="14">
        <v>26.080000000000002</v>
      </c>
      <c r="C20" s="14">
        <v>23.44</v>
      </c>
      <c r="D20" s="14">
        <v>20.56</v>
      </c>
      <c r="E20" s="14">
        <v>26.080000000000002</v>
      </c>
      <c r="F20" s="14">
        <v>21.28</v>
      </c>
      <c r="G20" s="14">
        <v>24.8</v>
      </c>
      <c r="H20" s="14">
        <v>27.28</v>
      </c>
      <c r="I20" s="14">
        <v>26.96</v>
      </c>
      <c r="J20" s="14">
        <v>28.64</v>
      </c>
      <c r="K20" s="14">
        <v>26.8</v>
      </c>
      <c r="L20" s="14">
        <v>28.8</v>
      </c>
      <c r="M20" s="14">
        <v>12</v>
      </c>
      <c r="N20" s="14" t="s">
        <v>22</v>
      </c>
      <c r="O20" s="14" t="s">
        <v>22</v>
      </c>
      <c r="P20" s="14" t="s">
        <v>22</v>
      </c>
      <c r="Q20" s="14" t="s">
        <v>22</v>
      </c>
      <c r="R20" s="14" t="s">
        <v>22</v>
      </c>
      <c r="S20" s="14" t="s">
        <v>22</v>
      </c>
      <c r="T20" s="14" t="s">
        <v>22</v>
      </c>
      <c r="U20" s="14" t="s">
        <v>22</v>
      </c>
      <c r="V20" s="14" t="s">
        <v>22</v>
      </c>
      <c r="W20" s="14" t="s">
        <v>22</v>
      </c>
      <c r="X20" s="14" t="s">
        <v>22</v>
      </c>
      <c r="Y20" s="14" t="s">
        <v>22</v>
      </c>
      <c r="Z20" s="14" t="s">
        <v>22</v>
      </c>
      <c r="AA20" s="14" t="s">
        <v>22</v>
      </c>
      <c r="AB20" s="15"/>
      <c r="AC20" s="15"/>
      <c r="AE20" s="16"/>
      <c r="AF20" s="17"/>
      <c r="AH20" s="12"/>
    </row>
    <row r="21" spans="1:34" outlineLevel="1" x14ac:dyDescent="0.25">
      <c r="A21" s="13" t="s">
        <v>24</v>
      </c>
      <c r="B21" s="14">
        <v>77.240861128289566</v>
      </c>
      <c r="C21" s="14">
        <v>76.756623618278226</v>
      </c>
      <c r="D21" s="14">
        <v>101.96533913801197</v>
      </c>
      <c r="E21" s="14">
        <v>101.01979372324249</v>
      </c>
      <c r="F21" s="14">
        <v>102.83140426841769</v>
      </c>
      <c r="G21" s="14">
        <v>93.74509739989567</v>
      </c>
      <c r="H21" s="14">
        <v>109.42998443097517</v>
      </c>
      <c r="I21" s="14">
        <v>101.84734573150477</v>
      </c>
      <c r="J21" s="14">
        <v>100.39110358260959</v>
      </c>
      <c r="K21" s="14">
        <v>101.03053549358948</v>
      </c>
      <c r="L21" s="14">
        <v>152.63999693822817</v>
      </c>
      <c r="M21" s="14">
        <v>109.51252516832771</v>
      </c>
      <c r="N21" s="14">
        <v>104.4452378399414</v>
      </c>
      <c r="O21" s="14">
        <v>105.67294844242001</v>
      </c>
      <c r="P21" s="14">
        <v>112.37208998928854</v>
      </c>
      <c r="Q21" s="14">
        <v>159.29533656953006</v>
      </c>
      <c r="R21" s="14">
        <v>120.48592407554708</v>
      </c>
      <c r="S21" s="14">
        <v>130.83178171770797</v>
      </c>
      <c r="T21" s="14">
        <v>115.56687826831038</v>
      </c>
      <c r="U21" s="14">
        <v>113.64358081290615</v>
      </c>
      <c r="V21" s="14">
        <v>106.06390895707553</v>
      </c>
      <c r="W21" s="14">
        <v>106.25418873202341</v>
      </c>
      <c r="X21" s="14">
        <v>104.79089088669525</v>
      </c>
      <c r="Y21" s="14">
        <v>111.19849958782474</v>
      </c>
      <c r="Z21" s="14">
        <v>115.76607222693283</v>
      </c>
      <c r="AA21" s="14">
        <v>120.76421042125702</v>
      </c>
      <c r="AB21" s="15">
        <f t="shared" ref="AB21:AB36" si="7">AA21/$AA$38</f>
        <v>2.0168305807034236E-3</v>
      </c>
      <c r="AC21" s="15">
        <f t="shared" ref="AC21:AC38" si="8">(AA21-B21)/B21</f>
        <v>0.56347571294783205</v>
      </c>
      <c r="AE21" s="16">
        <f t="shared" ref="AE21:AE38" si="9">(AA21-Z21)/Z21</f>
        <v>4.3174464661170163E-2</v>
      </c>
      <c r="AF21" s="17">
        <f t="shared" ref="AF21:AF38" si="10">AA21-Z21</f>
        <v>4.9981381943241843</v>
      </c>
      <c r="AH21" s="12"/>
    </row>
    <row r="22" spans="1:34" outlineLevel="1" x14ac:dyDescent="0.25">
      <c r="A22" s="13" t="s">
        <v>25</v>
      </c>
      <c r="B22" s="14">
        <v>31.341851999999999</v>
      </c>
      <c r="C22" s="14">
        <v>31.519757999999996</v>
      </c>
      <c r="D22" s="14">
        <v>31.777229999999999</v>
      </c>
      <c r="E22" s="14">
        <v>31.952453999999999</v>
      </c>
      <c r="F22" s="14">
        <v>32.057946000000001</v>
      </c>
      <c r="G22" s="14">
        <v>32.195622</v>
      </c>
      <c r="H22" s="14">
        <v>32.417333999999997</v>
      </c>
      <c r="I22" s="14">
        <v>32.758842000000001</v>
      </c>
      <c r="J22" s="14">
        <v>33.105713999999992</v>
      </c>
      <c r="K22" s="14">
        <v>33.449903999999997</v>
      </c>
      <c r="L22" s="14">
        <v>33.878130000000006</v>
      </c>
      <c r="M22" s="14">
        <v>34.393967999999994</v>
      </c>
      <c r="N22" s="14">
        <v>35.019767999999999</v>
      </c>
      <c r="O22" s="14">
        <v>35.580306</v>
      </c>
      <c r="P22" s="14">
        <v>36.164088</v>
      </c>
      <c r="Q22" s="14">
        <v>36.956172000000002</v>
      </c>
      <c r="R22" s="14">
        <v>37.842125999999993</v>
      </c>
      <c r="S22" s="14">
        <v>39.119652000000002</v>
      </c>
      <c r="T22" s="14">
        <v>40.096794000000003</v>
      </c>
      <c r="U22" s="14">
        <v>40.528595999999993</v>
      </c>
      <c r="V22" s="14">
        <v>40.719912000000008</v>
      </c>
      <c r="W22" s="14">
        <v>40.899605999999991</v>
      </c>
      <c r="X22" s="14">
        <v>40.993475999999994</v>
      </c>
      <c r="Y22" s="14">
        <v>41.062314000000001</v>
      </c>
      <c r="Z22" s="14">
        <v>41.209824000000005</v>
      </c>
      <c r="AA22" s="14">
        <v>41.440475999999997</v>
      </c>
      <c r="AB22" s="15">
        <f t="shared" si="7"/>
        <v>6.9207937504135535E-4</v>
      </c>
      <c r="AC22" s="15">
        <f t="shared" si="8"/>
        <v>0.32220891094757254</v>
      </c>
      <c r="AE22" s="16">
        <f t="shared" si="9"/>
        <v>5.5970149253729415E-3</v>
      </c>
      <c r="AF22" s="17">
        <f t="shared" si="10"/>
        <v>0.23065199999999209</v>
      </c>
      <c r="AH22" s="12"/>
    </row>
    <row r="23" spans="1:34" x14ac:dyDescent="0.25">
      <c r="A23" s="18" t="s">
        <v>26</v>
      </c>
      <c r="B23" s="8">
        <v>35.233204204176012</v>
      </c>
      <c r="C23" s="8">
        <v>50.143936215157929</v>
      </c>
      <c r="D23" s="8">
        <v>65.128942509702583</v>
      </c>
      <c r="E23" s="8">
        <v>95.609894987097931</v>
      </c>
      <c r="F23" s="8">
        <v>131.51945109792425</v>
      </c>
      <c r="G23" s="8">
        <v>284.2861150136095</v>
      </c>
      <c r="H23" s="8">
        <v>406.53612063979705</v>
      </c>
      <c r="I23" s="8">
        <v>585.09748482729265</v>
      </c>
      <c r="J23" s="8">
        <v>546.43150490191181</v>
      </c>
      <c r="K23" s="8">
        <v>699.20446600518289</v>
      </c>
      <c r="L23" s="8">
        <v>955.35056142279029</v>
      </c>
      <c r="M23" s="8">
        <v>1055.4478235799015</v>
      </c>
      <c r="N23" s="8">
        <v>985.32201828655184</v>
      </c>
      <c r="O23" s="8">
        <v>1127.6584925448349</v>
      </c>
      <c r="P23" s="8">
        <v>1000.233258105168</v>
      </c>
      <c r="Q23" s="8">
        <v>1019.9559202516949</v>
      </c>
      <c r="R23" s="8">
        <v>1178.1877341284514</v>
      </c>
      <c r="S23" s="8">
        <v>1174.6177742338464</v>
      </c>
      <c r="T23" s="8">
        <v>1036.590307763825</v>
      </c>
      <c r="U23" s="8">
        <v>1037.8967761073618</v>
      </c>
      <c r="V23" s="8">
        <v>1011.6954697673324</v>
      </c>
      <c r="W23" s="8">
        <v>1016.492065521093</v>
      </c>
      <c r="X23" s="8">
        <v>996.33425158262196</v>
      </c>
      <c r="Y23" s="8">
        <v>1122.7724868179212</v>
      </c>
      <c r="Z23" s="8">
        <v>1194.4881863186997</v>
      </c>
      <c r="AA23" s="8">
        <v>1142.7460286616042</v>
      </c>
      <c r="AB23" s="9">
        <f t="shared" si="7"/>
        <v>1.9084504660301531E-2</v>
      </c>
      <c r="AC23" s="9">
        <f t="shared" si="8"/>
        <v>31.433780987939791</v>
      </c>
      <c r="AE23" s="10">
        <f t="shared" si="9"/>
        <v>-4.3317429380829602E-2</v>
      </c>
      <c r="AF23" s="11">
        <f t="shared" si="10"/>
        <v>-51.742157657095504</v>
      </c>
      <c r="AH23" s="12"/>
    </row>
    <row r="24" spans="1:34" x14ac:dyDescent="0.25">
      <c r="A24" s="18" t="s">
        <v>27</v>
      </c>
      <c r="B24" s="8">
        <f t="shared" ref="B24:AA24" si="11">SUM(B25:B31)</f>
        <v>20963.286803199371</v>
      </c>
      <c r="C24" s="8">
        <f t="shared" si="11"/>
        <v>21094.093125045903</v>
      </c>
      <c r="D24" s="8">
        <f t="shared" si="11"/>
        <v>21164.547974346402</v>
      </c>
      <c r="E24" s="8">
        <f t="shared" si="11"/>
        <v>21235.843188563667</v>
      </c>
      <c r="F24" s="8">
        <f t="shared" si="11"/>
        <v>21353.561041849847</v>
      </c>
      <c r="G24" s="8">
        <f t="shared" si="11"/>
        <v>21929.501962379891</v>
      </c>
      <c r="H24" s="8">
        <f t="shared" si="11"/>
        <v>22116.69381965974</v>
      </c>
      <c r="I24" s="8">
        <f t="shared" si="11"/>
        <v>22271.887668461139</v>
      </c>
      <c r="J24" s="8">
        <f t="shared" si="11"/>
        <v>22670.855584323857</v>
      </c>
      <c r="K24" s="8">
        <f t="shared" si="11"/>
        <v>22288.084537104802</v>
      </c>
      <c r="L24" s="8">
        <f t="shared" si="11"/>
        <v>21318.164484231744</v>
      </c>
      <c r="M24" s="8">
        <f t="shared" si="11"/>
        <v>21031.58025612354</v>
      </c>
      <c r="N24" s="8">
        <f t="shared" si="11"/>
        <v>20683.627972392056</v>
      </c>
      <c r="O24" s="8">
        <f t="shared" si="11"/>
        <v>20912.683113034695</v>
      </c>
      <c r="P24" s="8">
        <f t="shared" si="11"/>
        <v>20622.417190604341</v>
      </c>
      <c r="Q24" s="8">
        <f t="shared" si="11"/>
        <v>20347.333084941569</v>
      </c>
      <c r="R24" s="8">
        <f t="shared" si="11"/>
        <v>19976.658275231406</v>
      </c>
      <c r="S24" s="8">
        <f t="shared" si="11"/>
        <v>19618.162529240773</v>
      </c>
      <c r="T24" s="8">
        <f t="shared" si="11"/>
        <v>19507.468457499788</v>
      </c>
      <c r="U24" s="8">
        <f t="shared" si="11"/>
        <v>19172.154391613582</v>
      </c>
      <c r="V24" s="8">
        <f t="shared" si="11"/>
        <v>19178.903130186685</v>
      </c>
      <c r="W24" s="8">
        <f t="shared" si="11"/>
        <v>18533.137943928843</v>
      </c>
      <c r="X24" s="8">
        <f t="shared" si="11"/>
        <v>18852.702867418404</v>
      </c>
      <c r="Y24" s="8">
        <f t="shared" si="11"/>
        <v>19598.228474563442</v>
      </c>
      <c r="Z24" s="8">
        <f t="shared" si="11"/>
        <v>19491.067845002817</v>
      </c>
      <c r="AA24" s="8">
        <f t="shared" si="11"/>
        <v>19807.193919448393</v>
      </c>
      <c r="AB24" s="9">
        <f t="shared" si="7"/>
        <v>0.33079133524177612</v>
      </c>
      <c r="AC24" s="9">
        <f t="shared" si="8"/>
        <v>-5.5148455230528921E-2</v>
      </c>
      <c r="AE24" s="10">
        <f t="shared" si="9"/>
        <v>1.6219022834432606E-2</v>
      </c>
      <c r="AF24" s="11">
        <f t="shared" si="10"/>
        <v>316.1260744455758</v>
      </c>
      <c r="AH24" s="12"/>
    </row>
    <row r="25" spans="1:34" outlineLevel="1" x14ac:dyDescent="0.25">
      <c r="A25" s="13" t="s">
        <v>28</v>
      </c>
      <c r="B25" s="14">
        <v>11356.972954755622</v>
      </c>
      <c r="C25" s="14">
        <v>11453.886888791223</v>
      </c>
      <c r="D25" s="14">
        <v>11556.067299735332</v>
      </c>
      <c r="E25" s="14">
        <v>11530.790865891857</v>
      </c>
      <c r="F25" s="14">
        <v>11464.941184620753</v>
      </c>
      <c r="G25" s="14">
        <v>11480.101238342018</v>
      </c>
      <c r="H25" s="14">
        <v>11789.699162181967</v>
      </c>
      <c r="I25" s="14">
        <v>12034.874759846447</v>
      </c>
      <c r="J25" s="14">
        <v>12179.564912683076</v>
      </c>
      <c r="K25" s="14">
        <v>11795.822210853648</v>
      </c>
      <c r="L25" s="14">
        <v>11260.822304284771</v>
      </c>
      <c r="M25" s="14">
        <v>11179.760739049214</v>
      </c>
      <c r="N25" s="14">
        <v>11048.4362232598</v>
      </c>
      <c r="O25" s="14">
        <v>11008.08752683795</v>
      </c>
      <c r="P25" s="14">
        <v>10988.367103378709</v>
      </c>
      <c r="Q25" s="14">
        <v>10843.141319828761</v>
      </c>
      <c r="R25" s="14">
        <v>10789.482068670179</v>
      </c>
      <c r="S25" s="14">
        <v>10586.985228687616</v>
      </c>
      <c r="T25" s="14">
        <v>10539.091165131482</v>
      </c>
      <c r="U25" s="14">
        <v>10369.995236147857</v>
      </c>
      <c r="V25" s="14">
        <v>10162.099042785299</v>
      </c>
      <c r="W25" s="14">
        <v>10045.178595153233</v>
      </c>
      <c r="X25" s="14">
        <v>10379.267466077301</v>
      </c>
      <c r="Y25" s="14">
        <v>10532.736873213647</v>
      </c>
      <c r="Z25" s="14">
        <v>10668.865294419431</v>
      </c>
      <c r="AA25" s="14">
        <v>10936.455634069682</v>
      </c>
      <c r="AB25" s="15">
        <f t="shared" si="7"/>
        <v>0.18264499134600806</v>
      </c>
      <c r="AC25" s="15">
        <f t="shared" si="8"/>
        <v>-3.7027236250470455E-2</v>
      </c>
      <c r="AE25" s="16">
        <f t="shared" si="9"/>
        <v>2.5081424525082292E-2</v>
      </c>
      <c r="AF25" s="17">
        <f t="shared" si="10"/>
        <v>267.59033965025083</v>
      </c>
      <c r="AH25" s="12"/>
    </row>
    <row r="26" spans="1:34" outlineLevel="1" x14ac:dyDescent="0.25">
      <c r="A26" s="13" t="s">
        <v>29</v>
      </c>
      <c r="B26" s="14">
        <v>1821.9837045711738</v>
      </c>
      <c r="C26" s="14">
        <v>1844.2711749864343</v>
      </c>
      <c r="D26" s="14">
        <v>1860.4365198980263</v>
      </c>
      <c r="E26" s="14">
        <v>1858.5215982261866</v>
      </c>
      <c r="F26" s="14">
        <v>1845.1405604763329</v>
      </c>
      <c r="G26" s="14">
        <v>1842.6227804981827</v>
      </c>
      <c r="H26" s="14">
        <v>1909.7680138212654</v>
      </c>
      <c r="I26" s="14">
        <v>1953.9782372437417</v>
      </c>
      <c r="J26" s="14">
        <v>1981.6069314079436</v>
      </c>
      <c r="K26" s="14">
        <v>1903.3844270216346</v>
      </c>
      <c r="L26" s="14">
        <v>1811.9105275563343</v>
      </c>
      <c r="M26" s="14">
        <v>1813.8622319335566</v>
      </c>
      <c r="N26" s="14">
        <v>1800.233139722752</v>
      </c>
      <c r="O26" s="14">
        <v>1781.3332005559359</v>
      </c>
      <c r="P26" s="14">
        <v>1773.7085390065408</v>
      </c>
      <c r="Q26" s="14">
        <v>1781.0542022376824</v>
      </c>
      <c r="R26" s="14">
        <v>1759.2414802813094</v>
      </c>
      <c r="S26" s="14">
        <v>1721.5385973364027</v>
      </c>
      <c r="T26" s="14">
        <v>1719.2685092791335</v>
      </c>
      <c r="U26" s="14">
        <v>1700.0487036787213</v>
      </c>
      <c r="V26" s="14">
        <v>1666.5806253839214</v>
      </c>
      <c r="W26" s="14">
        <v>1653.2892338808549</v>
      </c>
      <c r="X26" s="14">
        <v>1729.8745913791847</v>
      </c>
      <c r="Y26" s="14">
        <v>1744.3849395707143</v>
      </c>
      <c r="Z26" s="14">
        <v>1755.5539681071882</v>
      </c>
      <c r="AA26" s="14">
        <v>1790.3146271850073</v>
      </c>
      <c r="AB26" s="15">
        <f t="shared" si="7"/>
        <v>2.9899266318987192E-2</v>
      </c>
      <c r="AC26" s="15">
        <f t="shared" si="8"/>
        <v>-1.7381646886693847E-2</v>
      </c>
      <c r="AE26" s="16">
        <f t="shared" si="9"/>
        <v>1.9800393328436122E-2</v>
      </c>
      <c r="AF26" s="17">
        <f t="shared" si="10"/>
        <v>34.760659077819128</v>
      </c>
      <c r="AH26" s="12"/>
    </row>
    <row r="27" spans="1:34" outlineLevel="1" x14ac:dyDescent="0.25">
      <c r="A27" s="13" t="s">
        <v>30</v>
      </c>
      <c r="B27" s="14">
        <v>6566.3570059544836</v>
      </c>
      <c r="C27" s="14">
        <v>6581.3093922571052</v>
      </c>
      <c r="D27" s="14">
        <v>6567.7629786554671</v>
      </c>
      <c r="E27" s="14">
        <v>6557.3699126557258</v>
      </c>
      <c r="F27" s="14">
        <v>6732.3569071233369</v>
      </c>
      <c r="G27" s="14">
        <v>6905.8311124881957</v>
      </c>
      <c r="H27" s="14">
        <v>6946.3839717515002</v>
      </c>
      <c r="I27" s="14">
        <v>6862.7376011154302</v>
      </c>
      <c r="J27" s="14">
        <v>7195.9182250752619</v>
      </c>
      <c r="K27" s="14">
        <v>7163.5576213355034</v>
      </c>
      <c r="L27" s="14">
        <v>6813.798111162132</v>
      </c>
      <c r="M27" s="14">
        <v>6578.7345869560568</v>
      </c>
      <c r="N27" s="14">
        <v>6501.2012359846121</v>
      </c>
      <c r="O27" s="14">
        <v>6630.8706965371603</v>
      </c>
      <c r="P27" s="14">
        <v>6538.4008189858796</v>
      </c>
      <c r="Q27" s="14">
        <v>6329.9347449723218</v>
      </c>
      <c r="R27" s="14">
        <v>6099.8628102743487</v>
      </c>
      <c r="S27" s="14">
        <v>5920.7566626028038</v>
      </c>
      <c r="T27" s="14">
        <v>5913.2970306906273</v>
      </c>
      <c r="U27" s="14">
        <v>5860.3110321802451</v>
      </c>
      <c r="V27" s="14">
        <v>6047.45093595463</v>
      </c>
      <c r="W27" s="14">
        <v>5656.642164094319</v>
      </c>
      <c r="X27" s="14">
        <v>5735.0737788049009</v>
      </c>
      <c r="Y27" s="14">
        <v>6109.4726495332889</v>
      </c>
      <c r="Z27" s="14">
        <v>6050.665239376357</v>
      </c>
      <c r="AA27" s="14">
        <v>6079.5214363814766</v>
      </c>
      <c r="AB27" s="15">
        <f t="shared" si="7"/>
        <v>0.10153144467359437</v>
      </c>
      <c r="AC27" s="15">
        <f t="shared" si="8"/>
        <v>-7.4140892603240471E-2</v>
      </c>
      <c r="AE27" s="16">
        <f t="shared" si="9"/>
        <v>4.769094944689722E-3</v>
      </c>
      <c r="AF27" s="17">
        <f t="shared" si="10"/>
        <v>28.856197005119611</v>
      </c>
      <c r="AH27" s="12"/>
    </row>
    <row r="28" spans="1:34" outlineLevel="1" x14ac:dyDescent="0.25">
      <c r="A28" s="13" t="s">
        <v>31</v>
      </c>
      <c r="B28" s="14">
        <v>355.036</v>
      </c>
      <c r="C28" s="14">
        <v>315.14515999999998</v>
      </c>
      <c r="D28" s="14">
        <v>255.60083999999998</v>
      </c>
      <c r="E28" s="14">
        <v>357.2998</v>
      </c>
      <c r="F28" s="14">
        <v>269.64124000000004</v>
      </c>
      <c r="G28" s="14">
        <v>494.59520000000003</v>
      </c>
      <c r="H28" s="14">
        <v>484.03343999999993</v>
      </c>
      <c r="I28" s="14">
        <v>423.48680000000002</v>
      </c>
      <c r="J28" s="14">
        <v>305.58044000000001</v>
      </c>
      <c r="K28" s="14">
        <v>383.22723999999999</v>
      </c>
      <c r="L28" s="14">
        <v>366.38315999999998</v>
      </c>
      <c r="M28" s="14">
        <v>385.28247999999996</v>
      </c>
      <c r="N28" s="14">
        <v>273.89956000000001</v>
      </c>
      <c r="O28" s="14">
        <v>386.76</v>
      </c>
      <c r="P28" s="14">
        <v>240.79571999999996</v>
      </c>
      <c r="Q28" s="14">
        <v>266.73371999999995</v>
      </c>
      <c r="R28" s="14">
        <v>254.85636</v>
      </c>
      <c r="S28" s="14">
        <v>376.76671999999996</v>
      </c>
      <c r="T28" s="14">
        <v>262.20744000000002</v>
      </c>
      <c r="U28" s="14">
        <v>307.32239999999996</v>
      </c>
      <c r="V28" s="14">
        <v>427.93387999999993</v>
      </c>
      <c r="W28" s="14">
        <v>360.67856</v>
      </c>
      <c r="X28" s="14">
        <v>229.39619999999999</v>
      </c>
      <c r="Y28" s="14">
        <v>515.69275999999991</v>
      </c>
      <c r="Z28" s="14">
        <v>382.31807680000009</v>
      </c>
      <c r="AA28" s="14">
        <v>392.50903999999997</v>
      </c>
      <c r="AB28" s="15">
        <f t="shared" si="7"/>
        <v>6.5551228490059411E-3</v>
      </c>
      <c r="AC28" s="15">
        <f t="shared" si="8"/>
        <v>0.10554715578138546</v>
      </c>
      <c r="AE28" s="16">
        <f t="shared" si="9"/>
        <v>2.6655718937744675E-2</v>
      </c>
      <c r="AF28" s="17">
        <f t="shared" si="10"/>
        <v>10.190963199999885</v>
      </c>
      <c r="AH28" s="12"/>
    </row>
    <row r="29" spans="1:34" outlineLevel="1" x14ac:dyDescent="0.25">
      <c r="A29" s="13" t="s">
        <v>32</v>
      </c>
      <c r="B29" s="14">
        <v>44.471430666666677</v>
      </c>
      <c r="C29" s="14">
        <v>45.82905609809557</v>
      </c>
      <c r="D29" s="14">
        <v>54.319466666666678</v>
      </c>
      <c r="E29" s="14">
        <v>45.942600000000006</v>
      </c>
      <c r="F29" s="14">
        <v>45.41093333333334</v>
      </c>
      <c r="G29" s="14">
        <v>39.682866666666669</v>
      </c>
      <c r="H29" s="14">
        <v>40.106000000000002</v>
      </c>
      <c r="I29" s="14">
        <v>38.011600000000008</v>
      </c>
      <c r="J29" s="14">
        <v>43.87093333333334</v>
      </c>
      <c r="K29" s="14">
        <v>47.625600000000006</v>
      </c>
      <c r="L29" s="14">
        <v>42.248066666666674</v>
      </c>
      <c r="M29" s="14">
        <v>38.472866666666668</v>
      </c>
      <c r="N29" s="14">
        <v>37.170466666666677</v>
      </c>
      <c r="O29" s="14">
        <v>36.101999999999997</v>
      </c>
      <c r="P29" s="14">
        <v>30.754533333333338</v>
      </c>
      <c r="Q29" s="14">
        <v>27.89746666666667</v>
      </c>
      <c r="R29" s="14">
        <v>29.550400000000003</v>
      </c>
      <c r="S29" s="14">
        <v>23.3552</v>
      </c>
      <c r="T29" s="14">
        <v>30.76113333333333</v>
      </c>
      <c r="U29" s="14">
        <v>40.926600000000008</v>
      </c>
      <c r="V29" s="14">
        <v>45.163800000000009</v>
      </c>
      <c r="W29" s="14">
        <v>32.322400000000002</v>
      </c>
      <c r="X29" s="14">
        <v>21.321666666666669</v>
      </c>
      <c r="Y29" s="14">
        <v>21.661200000000001</v>
      </c>
      <c r="Z29" s="14">
        <v>25.086600000000001</v>
      </c>
      <c r="AA29" s="14">
        <v>28.305199999999999</v>
      </c>
      <c r="AB29" s="15">
        <f t="shared" si="7"/>
        <v>4.727128406155511E-4</v>
      </c>
      <c r="AC29" s="15">
        <f t="shared" si="8"/>
        <v>-0.36351946461627982</v>
      </c>
      <c r="AE29" s="16">
        <f t="shared" si="9"/>
        <v>0.12829957028852051</v>
      </c>
      <c r="AF29" s="17">
        <f t="shared" si="10"/>
        <v>3.2185999999999986</v>
      </c>
      <c r="AH29" s="12"/>
    </row>
    <row r="30" spans="1:34" outlineLevel="1" x14ac:dyDescent="0.25">
      <c r="A30" s="13" t="s">
        <v>33</v>
      </c>
      <c r="B30" s="14">
        <v>730.61939279182468</v>
      </c>
      <c r="C30" s="14">
        <v>758.72013866843315</v>
      </c>
      <c r="D30" s="14">
        <v>769.25791837216161</v>
      </c>
      <c r="E30" s="14">
        <v>772.77051160673761</v>
      </c>
      <c r="F30" s="14">
        <v>878.14830864402018</v>
      </c>
      <c r="G30" s="14">
        <v>1008.1142583233349</v>
      </c>
      <c r="H30" s="14">
        <v>811.40903718707443</v>
      </c>
      <c r="I30" s="14">
        <v>839.50978306368313</v>
      </c>
      <c r="J30" s="14">
        <v>832.4845965945309</v>
      </c>
      <c r="K30" s="14">
        <v>878.14830864402018</v>
      </c>
      <c r="L30" s="14">
        <v>909.76164775520476</v>
      </c>
      <c r="M30" s="14">
        <v>920.29942745893288</v>
      </c>
      <c r="N30" s="14">
        <v>923.81202069350911</v>
      </c>
      <c r="O30" s="14">
        <v>927.324613928085</v>
      </c>
      <c r="P30" s="14">
        <v>888.68608834774818</v>
      </c>
      <c r="Q30" s="14">
        <v>953.62749060348006</v>
      </c>
      <c r="R30" s="14">
        <v>914.19429367682551</v>
      </c>
      <c r="S30" s="14">
        <v>868.019536051518</v>
      </c>
      <c r="T30" s="14">
        <v>939.19130712314029</v>
      </c>
      <c r="U30" s="14">
        <v>796.63204249312673</v>
      </c>
      <c r="V30" s="14">
        <v>753.49453684533717</v>
      </c>
      <c r="W30" s="14">
        <v>721.92632113105401</v>
      </c>
      <c r="X30" s="14">
        <v>687.91593425507278</v>
      </c>
      <c r="Y30" s="14">
        <v>596.5524000497054</v>
      </c>
      <c r="Z30" s="14">
        <v>534.51960686279415</v>
      </c>
      <c r="AA30" s="14">
        <v>514.97692868541571</v>
      </c>
      <c r="AB30" s="15">
        <f t="shared" si="7"/>
        <v>8.6004058197912386E-3</v>
      </c>
      <c r="AC30" s="15">
        <f t="shared" si="8"/>
        <v>-0.29515020574857909</v>
      </c>
      <c r="AE30" s="16">
        <f t="shared" si="9"/>
        <v>-3.6561199863328578E-2</v>
      </c>
      <c r="AF30" s="17">
        <f t="shared" si="10"/>
        <v>-19.542678177378434</v>
      </c>
      <c r="AH30" s="12"/>
    </row>
    <row r="31" spans="1:34" outlineLevel="1" x14ac:dyDescent="0.25">
      <c r="A31" s="13" t="s">
        <v>34</v>
      </c>
      <c r="B31" s="14">
        <v>87.84631445959856</v>
      </c>
      <c r="C31" s="14">
        <v>94.931314244610022</v>
      </c>
      <c r="D31" s="14">
        <v>101.10295101874873</v>
      </c>
      <c r="E31" s="14">
        <v>113.14790018316168</v>
      </c>
      <c r="F31" s="14">
        <v>117.92190765207233</v>
      </c>
      <c r="G31" s="14">
        <v>158.5545060614925</v>
      </c>
      <c r="H31" s="14">
        <v>135.29419471793358</v>
      </c>
      <c r="I31" s="14">
        <v>119.28888719183486</v>
      </c>
      <c r="J31" s="14">
        <v>131.82954522971028</v>
      </c>
      <c r="K31" s="14">
        <v>116.31912924999497</v>
      </c>
      <c r="L31" s="14">
        <v>113.24066680663736</v>
      </c>
      <c r="M31" s="14">
        <v>115.16792405910972</v>
      </c>
      <c r="N31" s="14">
        <v>98.875326064714159</v>
      </c>
      <c r="O31" s="14">
        <v>142.20507517556814</v>
      </c>
      <c r="P31" s="14">
        <v>161.70438755213033</v>
      </c>
      <c r="Q31" s="14">
        <v>144.9441406326537</v>
      </c>
      <c r="R31" s="14">
        <v>129.47086232874588</v>
      </c>
      <c r="S31" s="14">
        <v>120.74058456243515</v>
      </c>
      <c r="T31" s="14">
        <v>103.65187194207424</v>
      </c>
      <c r="U31" s="14">
        <v>96.918377113630726</v>
      </c>
      <c r="V31" s="14">
        <v>76.18030921750001</v>
      </c>
      <c r="W31" s="14">
        <v>63.100669669385354</v>
      </c>
      <c r="X31" s="14">
        <v>69.853230235278772</v>
      </c>
      <c r="Y31" s="14">
        <v>77.727652196083937</v>
      </c>
      <c r="Z31" s="14">
        <v>74.059059437047864</v>
      </c>
      <c r="AA31" s="14">
        <v>65.111053126810788</v>
      </c>
      <c r="AB31" s="15">
        <f t="shared" si="7"/>
        <v>1.0873913937737515E-3</v>
      </c>
      <c r="AC31" s="15">
        <f t="shared" si="8"/>
        <v>-0.25880723024804819</v>
      </c>
      <c r="AE31" s="16">
        <f t="shared" si="9"/>
        <v>-0.12082257563428976</v>
      </c>
      <c r="AF31" s="17">
        <f t="shared" si="10"/>
        <v>-8.9480063102370764</v>
      </c>
      <c r="AH31" s="12"/>
    </row>
    <row r="32" spans="1:34" x14ac:dyDescent="0.25">
      <c r="A32" s="18" t="s">
        <v>35</v>
      </c>
      <c r="B32" s="8">
        <f t="shared" ref="B32:AA32" si="12">SUM(B33:B36)</f>
        <v>1567.2939412410055</v>
      </c>
      <c r="C32" s="8">
        <f t="shared" si="12"/>
        <v>1648.1940426932017</v>
      </c>
      <c r="D32" s="8">
        <f t="shared" si="12"/>
        <v>1713.6383795320396</v>
      </c>
      <c r="E32" s="8">
        <f t="shared" si="12"/>
        <v>1763.2347058422499</v>
      </c>
      <c r="F32" s="8">
        <f t="shared" si="12"/>
        <v>1807.0215082404879</v>
      </c>
      <c r="G32" s="8">
        <f t="shared" si="12"/>
        <v>1842.960893932956</v>
      </c>
      <c r="H32" s="8">
        <f t="shared" si="12"/>
        <v>1722.2546926762279</v>
      </c>
      <c r="I32" s="8">
        <f t="shared" si="12"/>
        <v>1449.3889378636864</v>
      </c>
      <c r="J32" s="8">
        <f t="shared" si="12"/>
        <v>1493.2990022244016</v>
      </c>
      <c r="K32" s="8">
        <f t="shared" si="12"/>
        <v>1499.3467217390598</v>
      </c>
      <c r="L32" s="8">
        <f t="shared" si="12"/>
        <v>1511.6337352984483</v>
      </c>
      <c r="M32" s="8">
        <f t="shared" si="12"/>
        <v>1625.1199364321442</v>
      </c>
      <c r="N32" s="8">
        <f t="shared" si="12"/>
        <v>1731.3035092439327</v>
      </c>
      <c r="O32" s="8">
        <f t="shared" si="12"/>
        <v>1787.1801824933225</v>
      </c>
      <c r="P32" s="8">
        <f t="shared" si="12"/>
        <v>1508.265645211947</v>
      </c>
      <c r="Q32" s="8">
        <f t="shared" si="12"/>
        <v>1315.0547251167491</v>
      </c>
      <c r="R32" s="8">
        <f t="shared" si="12"/>
        <v>1351.1411892093106</v>
      </c>
      <c r="S32" s="8">
        <f t="shared" si="12"/>
        <v>873.63912865241218</v>
      </c>
      <c r="T32" s="8">
        <f t="shared" si="12"/>
        <v>712.91413682219888</v>
      </c>
      <c r="U32" s="8">
        <f t="shared" si="12"/>
        <v>540.7758549249254</v>
      </c>
      <c r="V32" s="8">
        <f t="shared" si="12"/>
        <v>524.59018602625247</v>
      </c>
      <c r="W32" s="8">
        <f t="shared" si="12"/>
        <v>615.21689930827119</v>
      </c>
      <c r="X32" s="8">
        <f t="shared" si="12"/>
        <v>539.96666861908068</v>
      </c>
      <c r="Y32" s="8">
        <f t="shared" si="12"/>
        <v>696.83686465424978</v>
      </c>
      <c r="Z32" s="8">
        <f t="shared" si="12"/>
        <v>878.80980599538884</v>
      </c>
      <c r="AA32" s="8">
        <f t="shared" si="12"/>
        <v>974.16482451926754</v>
      </c>
      <c r="AB32" s="9">
        <f t="shared" si="7"/>
        <v>1.6269103254039994E-2</v>
      </c>
      <c r="AC32" s="9">
        <f t="shared" si="8"/>
        <v>-0.37844152976951467</v>
      </c>
      <c r="AE32" s="10">
        <f t="shared" si="9"/>
        <v>0.10850472750002409</v>
      </c>
      <c r="AF32" s="11">
        <f t="shared" si="10"/>
        <v>95.355018523878698</v>
      </c>
      <c r="AH32" s="12"/>
    </row>
    <row r="33" spans="1:34" outlineLevel="1" x14ac:dyDescent="0.25">
      <c r="A33" s="13" t="s">
        <v>36</v>
      </c>
      <c r="B33" s="14">
        <v>1318.0750046457997</v>
      </c>
      <c r="C33" s="14">
        <v>1398.5762396203297</v>
      </c>
      <c r="D33" s="14">
        <v>1461.4329391711981</v>
      </c>
      <c r="E33" s="14">
        <v>1510.5881268151277</v>
      </c>
      <c r="F33" s="14">
        <v>1556.0660070268186</v>
      </c>
      <c r="G33" s="14">
        <v>1592.759090270677</v>
      </c>
      <c r="H33" s="14">
        <v>1471.8696106900711</v>
      </c>
      <c r="I33" s="14">
        <v>1212.7245603159163</v>
      </c>
      <c r="J33" s="14">
        <v>1263.4259964598352</v>
      </c>
      <c r="K33" s="14">
        <v>1261.2873970377811</v>
      </c>
      <c r="L33" s="14">
        <v>1268.1637358600644</v>
      </c>
      <c r="M33" s="14">
        <v>1364.4710203505406</v>
      </c>
      <c r="N33" s="14">
        <v>1437.6433897413656</v>
      </c>
      <c r="O33" s="14">
        <v>1457.1351738766384</v>
      </c>
      <c r="P33" s="14">
        <v>1190.8522842044661</v>
      </c>
      <c r="Q33" s="14">
        <v>1006.9985553870778</v>
      </c>
      <c r="R33" s="14">
        <v>1049.2955470508382</v>
      </c>
      <c r="S33" s="14">
        <v>615.99279973624357</v>
      </c>
      <c r="T33" s="14">
        <v>463.84204329766396</v>
      </c>
      <c r="U33" s="14">
        <v>284.8049081264104</v>
      </c>
      <c r="V33" s="14">
        <v>278.64650733286254</v>
      </c>
      <c r="W33" s="14">
        <v>381.56113356609893</v>
      </c>
      <c r="X33" s="14">
        <v>302.79154765173917</v>
      </c>
      <c r="Y33" s="14">
        <v>460.96994317368154</v>
      </c>
      <c r="Z33" s="14">
        <v>648.10107072438586</v>
      </c>
      <c r="AA33" s="14">
        <v>741.41188744694102</v>
      </c>
      <c r="AB33" s="19">
        <f t="shared" si="7"/>
        <v>1.2381997632278902E-2</v>
      </c>
      <c r="AC33" s="19">
        <f t="shared" si="8"/>
        <v>-0.43750402303837232</v>
      </c>
      <c r="AE33" s="16">
        <f t="shared" si="9"/>
        <v>0.14397571758099578</v>
      </c>
      <c r="AF33" s="17">
        <f t="shared" si="10"/>
        <v>93.31081672255516</v>
      </c>
      <c r="AH33" s="12"/>
    </row>
    <row r="34" spans="1:34" outlineLevel="1" x14ac:dyDescent="0.25">
      <c r="A34" s="13" t="s">
        <v>37</v>
      </c>
      <c r="B34" s="14">
        <v>0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3.8134041600000002</v>
      </c>
      <c r="N34" s="14">
        <v>5.8339097599999992</v>
      </c>
      <c r="O34" s="14">
        <v>8.11426816</v>
      </c>
      <c r="P34" s="14">
        <v>8.5036185599999996</v>
      </c>
      <c r="Q34" s="14">
        <v>13.767910399999998</v>
      </c>
      <c r="R34" s="14">
        <v>13.70170368</v>
      </c>
      <c r="S34" s="14">
        <v>12.484254719999999</v>
      </c>
      <c r="T34" s="14">
        <v>16.44053504</v>
      </c>
      <c r="U34" s="14">
        <v>21.072775679999999</v>
      </c>
      <c r="V34" s="14">
        <v>20.991303680000001</v>
      </c>
      <c r="W34" s="14">
        <v>22.911470080000001</v>
      </c>
      <c r="X34" s="14">
        <v>22.413890559999999</v>
      </c>
      <c r="Y34" s="14">
        <v>22.730516479999999</v>
      </c>
      <c r="Z34" s="14">
        <v>19.298229759999998</v>
      </c>
      <c r="AA34" s="14">
        <v>19.298229759999998</v>
      </c>
      <c r="AB34" s="19">
        <f t="shared" si="7"/>
        <v>3.2229134606719486E-4</v>
      </c>
      <c r="AC34" s="19"/>
      <c r="AE34" s="16">
        <f t="shared" si="9"/>
        <v>0</v>
      </c>
      <c r="AF34" s="17">
        <f t="shared" si="10"/>
        <v>0</v>
      </c>
      <c r="AH34" s="12"/>
    </row>
    <row r="35" spans="1:34" outlineLevel="1" x14ac:dyDescent="0.25">
      <c r="A35" s="13" t="s">
        <v>38</v>
      </c>
      <c r="B35" s="14">
        <v>92.482933794854645</v>
      </c>
      <c r="C35" s="14">
        <v>92.835797327953685</v>
      </c>
      <c r="D35" s="14">
        <v>93.292176069139614</v>
      </c>
      <c r="E35" s="14">
        <v>93.712305908901001</v>
      </c>
      <c r="F35" s="14">
        <v>94.07075481617008</v>
      </c>
      <c r="G35" s="14">
        <v>94.428560845102808</v>
      </c>
      <c r="H35" s="14">
        <v>94.297846985895461</v>
      </c>
      <c r="I35" s="14">
        <v>80.997628875205322</v>
      </c>
      <c r="J35" s="14">
        <v>63.127772613352249</v>
      </c>
      <c r="K35" s="14">
        <v>71.095652745846323</v>
      </c>
      <c r="L35" s="14">
        <v>75.832476701115922</v>
      </c>
      <c r="M35" s="14">
        <v>85.173155612477998</v>
      </c>
      <c r="N35" s="14">
        <v>112.04929465665865</v>
      </c>
      <c r="O35" s="14">
        <v>159.28383269831673</v>
      </c>
      <c r="P35" s="14">
        <v>148.35977118883207</v>
      </c>
      <c r="Q35" s="14">
        <v>131.18767284423865</v>
      </c>
      <c r="R35" s="14">
        <v>128.30584769386573</v>
      </c>
      <c r="S35" s="14">
        <v>83.691154435882311</v>
      </c>
      <c r="T35" s="14">
        <v>62.64470304056475</v>
      </c>
      <c r="U35" s="14">
        <v>64.112140570243113</v>
      </c>
      <c r="V35" s="14">
        <v>54.804400987740017</v>
      </c>
      <c r="W35" s="14">
        <v>42.446923581493103</v>
      </c>
      <c r="X35" s="14">
        <v>45.595432884243117</v>
      </c>
      <c r="Y35" s="14">
        <v>43.568640108243109</v>
      </c>
      <c r="Z35" s="14">
        <v>39.645433038909786</v>
      </c>
      <c r="AA35" s="14">
        <v>40.152131232909781</v>
      </c>
      <c r="AB35" s="19">
        <f t="shared" si="7"/>
        <v>6.7056328914394435E-4</v>
      </c>
      <c r="AC35" s="19">
        <f t="shared" si="8"/>
        <v>-0.56584280379799468</v>
      </c>
      <c r="AE35" s="16">
        <f t="shared" si="9"/>
        <v>1.2780745603224935E-2</v>
      </c>
      <c r="AF35" s="17">
        <f t="shared" si="10"/>
        <v>0.50669819399999483</v>
      </c>
      <c r="AH35" s="12"/>
    </row>
    <row r="36" spans="1:34" outlineLevel="1" x14ac:dyDescent="0.25">
      <c r="A36" s="13" t="s">
        <v>39</v>
      </c>
      <c r="B36" s="14">
        <v>156.73600280035114</v>
      </c>
      <c r="C36" s="14">
        <v>156.78200574491822</v>
      </c>
      <c r="D36" s="14">
        <v>158.91326429170175</v>
      </c>
      <c r="E36" s="14">
        <v>158.93427311822114</v>
      </c>
      <c r="F36" s="14">
        <v>156.8847463974991</v>
      </c>
      <c r="G36" s="14">
        <v>155.7732428171762</v>
      </c>
      <c r="H36" s="14">
        <v>156.08723500026136</v>
      </c>
      <c r="I36" s="14">
        <v>155.66674867256478</v>
      </c>
      <c r="J36" s="14">
        <v>166.74523315121417</v>
      </c>
      <c r="K36" s="14">
        <v>166.96367195543246</v>
      </c>
      <c r="L36" s="14">
        <v>167.63752273726806</v>
      </c>
      <c r="M36" s="14">
        <v>171.66235630912573</v>
      </c>
      <c r="N36" s="14">
        <v>175.77691508590829</v>
      </c>
      <c r="O36" s="14">
        <v>162.64690775836735</v>
      </c>
      <c r="P36" s="14">
        <v>160.54997125864887</v>
      </c>
      <c r="Q36" s="14">
        <v>163.10058648543259</v>
      </c>
      <c r="R36" s="14">
        <v>159.83809078460666</v>
      </c>
      <c r="S36" s="14">
        <v>161.47091976028622</v>
      </c>
      <c r="T36" s="14">
        <v>169.98685544397017</v>
      </c>
      <c r="U36" s="14">
        <v>170.78603054827184</v>
      </c>
      <c r="V36" s="14">
        <v>170.14797402564997</v>
      </c>
      <c r="W36" s="14">
        <v>168.29737208067922</v>
      </c>
      <c r="X36" s="14">
        <v>169.16579752309838</v>
      </c>
      <c r="Y36" s="14">
        <v>169.56776489232519</v>
      </c>
      <c r="Z36" s="14">
        <v>171.76507247209318</v>
      </c>
      <c r="AA36" s="14">
        <v>173.30257607941661</v>
      </c>
      <c r="AB36" s="19">
        <f t="shared" si="7"/>
        <v>2.8942509865499517E-3</v>
      </c>
      <c r="AC36" s="19">
        <f t="shared" si="8"/>
        <v>0.10569730619051075</v>
      </c>
      <c r="AE36" s="16">
        <f t="shared" si="9"/>
        <v>8.9512005275300035E-3</v>
      </c>
      <c r="AF36" s="17">
        <f t="shared" si="10"/>
        <v>1.5375036073234298</v>
      </c>
      <c r="AH36" s="12"/>
    </row>
    <row r="37" spans="1:34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E37" s="21"/>
      <c r="AF37" s="12"/>
      <c r="AH37" s="12"/>
    </row>
    <row r="38" spans="1:34" x14ac:dyDescent="0.25">
      <c r="A38" s="22" t="s">
        <v>40</v>
      </c>
      <c r="B38" s="23">
        <f t="shared" ref="B38:AA38" si="13">SUM(B2,B7,B8,B9,B10,B11,B17,B23,B24,B32)</f>
        <v>56102.768490038266</v>
      </c>
      <c r="C38" s="23">
        <f t="shared" si="13"/>
        <v>56838.186927895302</v>
      </c>
      <c r="D38" s="23">
        <f t="shared" si="13"/>
        <v>56795.398359147192</v>
      </c>
      <c r="E38" s="23">
        <f t="shared" si="13"/>
        <v>57067.302347389959</v>
      </c>
      <c r="F38" s="23">
        <f t="shared" si="13"/>
        <v>58357.184124707768</v>
      </c>
      <c r="G38" s="23">
        <f t="shared" si="13"/>
        <v>59772.566568857095</v>
      </c>
      <c r="H38" s="23">
        <f t="shared" si="13"/>
        <v>61868.969516650468</v>
      </c>
      <c r="I38" s="23">
        <f t="shared" si="13"/>
        <v>63353.393211131493</v>
      </c>
      <c r="J38" s="23">
        <f t="shared" si="13"/>
        <v>65848.762614366307</v>
      </c>
      <c r="K38" s="23">
        <f t="shared" si="13"/>
        <v>66958.736020348821</v>
      </c>
      <c r="L38" s="23">
        <f t="shared" si="13"/>
        <v>69075.661477882153</v>
      </c>
      <c r="M38" s="23">
        <f t="shared" si="13"/>
        <v>71124.168623840713</v>
      </c>
      <c r="N38" s="23">
        <f t="shared" si="13"/>
        <v>69075.587017946469</v>
      </c>
      <c r="O38" s="23">
        <f t="shared" si="13"/>
        <v>69276.548648260054</v>
      </c>
      <c r="P38" s="23">
        <f t="shared" si="13"/>
        <v>68562.565954255406</v>
      </c>
      <c r="Q38" s="23">
        <f t="shared" si="13"/>
        <v>69981.627365732231</v>
      </c>
      <c r="R38" s="23">
        <f t="shared" si="13"/>
        <v>69311.218948320849</v>
      </c>
      <c r="S38" s="23">
        <f t="shared" si="13"/>
        <v>68545.646819271045</v>
      </c>
      <c r="T38" s="23">
        <f t="shared" si="13"/>
        <v>67882.785580757467</v>
      </c>
      <c r="U38" s="23">
        <f t="shared" si="13"/>
        <v>62239.954151409896</v>
      </c>
      <c r="V38" s="23">
        <f t="shared" si="13"/>
        <v>61691.897316384689</v>
      </c>
      <c r="W38" s="23">
        <f t="shared" si="13"/>
        <v>57567.445675076029</v>
      </c>
      <c r="X38" s="23">
        <f t="shared" si="13"/>
        <v>58124.037497978497</v>
      </c>
      <c r="Y38" s="23">
        <f t="shared" si="13"/>
        <v>57922.474784372287</v>
      </c>
      <c r="Z38" s="23">
        <f t="shared" si="13"/>
        <v>57757.916086565936</v>
      </c>
      <c r="AA38" s="23">
        <f t="shared" si="13"/>
        <v>59878.212665308391</v>
      </c>
      <c r="AB38" s="9">
        <f t="shared" ref="AB38" si="14">AA38/$AA$38</f>
        <v>1</v>
      </c>
      <c r="AC38" s="9">
        <f t="shared" si="8"/>
        <v>6.7295149185739395E-2</v>
      </c>
      <c r="AE38" s="10">
        <f t="shared" si="9"/>
        <v>3.671006023771034E-2</v>
      </c>
      <c r="AF38" s="11">
        <f t="shared" si="10"/>
        <v>2120.2965787424546</v>
      </c>
      <c r="AH38" s="12"/>
    </row>
    <row r="39" spans="1:34" x14ac:dyDescent="0.25">
      <c r="B39" s="24"/>
      <c r="C39" s="25">
        <f>(C38/$B$38)-1</f>
        <v>1.3108416173572834E-2</v>
      </c>
      <c r="D39" s="25">
        <f t="shared" ref="D39:AA39" si="15">(D38/$B$38)-1</f>
        <v>1.2345734225787997E-2</v>
      </c>
      <c r="E39" s="25">
        <f t="shared" si="15"/>
        <v>1.7192268462169702E-2</v>
      </c>
      <c r="F39" s="25">
        <f t="shared" si="15"/>
        <v>4.0183678904719411E-2</v>
      </c>
      <c r="G39" s="25">
        <f t="shared" si="15"/>
        <v>6.5412067489511561E-2</v>
      </c>
      <c r="H39" s="25">
        <f t="shared" si="15"/>
        <v>0.10277925995106751</v>
      </c>
      <c r="I39" s="25">
        <f t="shared" si="15"/>
        <v>0.12923826962978957</v>
      </c>
      <c r="J39" s="25">
        <f t="shared" si="15"/>
        <v>0.17371681267491401</v>
      </c>
      <c r="K39" s="25">
        <f t="shared" si="15"/>
        <v>0.19350145852852463</v>
      </c>
      <c r="L39" s="25">
        <f t="shared" si="15"/>
        <v>0.23123445307600798</v>
      </c>
      <c r="M39" s="25">
        <f t="shared" si="15"/>
        <v>0.26774793005927466</v>
      </c>
      <c r="N39" s="25">
        <f t="shared" si="15"/>
        <v>0.23123312586992362</v>
      </c>
      <c r="O39" s="25">
        <f t="shared" si="15"/>
        <v>0.23481515284866838</v>
      </c>
      <c r="P39" s="25">
        <f t="shared" si="15"/>
        <v>0.22208881664065339</v>
      </c>
      <c r="Q39" s="25">
        <f t="shared" si="15"/>
        <v>0.24738278072958786</v>
      </c>
      <c r="R39" s="25">
        <f t="shared" si="15"/>
        <v>0.23543313126566834</v>
      </c>
      <c r="S39" s="25">
        <f t="shared" si="15"/>
        <v>0.22178724266418626</v>
      </c>
      <c r="T39" s="25">
        <f t="shared" si="15"/>
        <v>0.20997211737974908</v>
      </c>
      <c r="U39" s="25">
        <f t="shared" si="15"/>
        <v>0.1093918504656568</v>
      </c>
      <c r="V39" s="25">
        <f t="shared" si="15"/>
        <v>9.962304850140935E-2</v>
      </c>
      <c r="W39" s="25">
        <f t="shared" si="15"/>
        <v>2.6107039357564643E-2</v>
      </c>
      <c r="X39" s="25">
        <f t="shared" si="15"/>
        <v>3.6027972635595207E-2</v>
      </c>
      <c r="Y39" s="25">
        <f t="shared" si="15"/>
        <v>3.2435231688381583E-2</v>
      </c>
      <c r="Z39" s="25">
        <f t="shared" si="15"/>
        <v>2.9502066316416498E-2</v>
      </c>
      <c r="AA39" s="25">
        <f t="shared" si="15"/>
        <v>6.7295149185739422E-2</v>
      </c>
    </row>
    <row r="40" spans="1:34" x14ac:dyDescent="0.25">
      <c r="A40" s="6" t="s">
        <v>41</v>
      </c>
      <c r="B40" s="26"/>
      <c r="C40" s="20">
        <f>(C38-B38)</f>
        <v>735.41843785703531</v>
      </c>
      <c r="D40" s="20">
        <f t="shared" ref="D40:AA40" si="16">(D38-C38)</f>
        <v>-42.788568748110265</v>
      </c>
      <c r="E40" s="20">
        <f t="shared" si="16"/>
        <v>271.90398824276781</v>
      </c>
      <c r="F40" s="20">
        <f t="shared" si="16"/>
        <v>1289.8817773178089</v>
      </c>
      <c r="G40" s="20">
        <f t="shared" si="16"/>
        <v>1415.3824441493271</v>
      </c>
      <c r="H40" s="20">
        <f t="shared" si="16"/>
        <v>2096.4029477933727</v>
      </c>
      <c r="I40" s="20">
        <f t="shared" si="16"/>
        <v>1484.4236944810254</v>
      </c>
      <c r="J40" s="20">
        <f t="shared" si="16"/>
        <v>2495.3694032348139</v>
      </c>
      <c r="K40" s="20">
        <f t="shared" si="16"/>
        <v>1109.9734059825132</v>
      </c>
      <c r="L40" s="20">
        <f t="shared" si="16"/>
        <v>2116.9254575333325</v>
      </c>
      <c r="M40" s="20">
        <f t="shared" si="16"/>
        <v>2048.5071459585597</v>
      </c>
      <c r="N40" s="20">
        <f t="shared" si="16"/>
        <v>-2048.5816058942437</v>
      </c>
      <c r="O40" s="20">
        <f t="shared" si="16"/>
        <v>200.96163031358446</v>
      </c>
      <c r="P40" s="20">
        <f t="shared" si="16"/>
        <v>-713.98269400464778</v>
      </c>
      <c r="Q40" s="20">
        <f t="shared" si="16"/>
        <v>1419.061411476825</v>
      </c>
      <c r="R40" s="20">
        <f t="shared" si="16"/>
        <v>-670.40841741138138</v>
      </c>
      <c r="S40" s="20">
        <f t="shared" si="16"/>
        <v>-765.57212904980406</v>
      </c>
      <c r="T40" s="20">
        <f t="shared" si="16"/>
        <v>-662.86123851357843</v>
      </c>
      <c r="U40" s="20">
        <f t="shared" si="16"/>
        <v>-5642.8314293475705</v>
      </c>
      <c r="V40" s="20">
        <f t="shared" si="16"/>
        <v>-548.05683502520696</v>
      </c>
      <c r="W40" s="20">
        <f t="shared" si="16"/>
        <v>-4124.4516413086603</v>
      </c>
      <c r="X40" s="20">
        <f t="shared" si="16"/>
        <v>556.59182290246827</v>
      </c>
      <c r="Y40" s="20">
        <f t="shared" si="16"/>
        <v>-201.56271360621031</v>
      </c>
      <c r="Z40" s="20">
        <f t="shared" si="16"/>
        <v>-164.55869780635112</v>
      </c>
      <c r="AA40" s="20">
        <f t="shared" si="16"/>
        <v>2120.2965787424546</v>
      </c>
    </row>
    <row r="41" spans="1:34" x14ac:dyDescent="0.25">
      <c r="A41" s="6" t="s">
        <v>42</v>
      </c>
      <c r="C41" s="27">
        <f>(C38-B38)/B38</f>
        <v>1.310841617357293E-2</v>
      </c>
      <c r="D41" s="27">
        <f>(D38-C38)/C38</f>
        <v>-7.5281375182483694E-4</v>
      </c>
      <c r="E41" s="27">
        <f t="shared" ref="E41:V41" si="17">(E38-D38)/D38</f>
        <v>4.7874298992213382E-3</v>
      </c>
      <c r="F41" s="27">
        <f t="shared" si="17"/>
        <v>2.2602816748999582E-2</v>
      </c>
      <c r="G41" s="27">
        <f t="shared" si="17"/>
        <v>2.4253782381355001E-2</v>
      </c>
      <c r="H41" s="27">
        <f t="shared" si="17"/>
        <v>3.5072995324340779E-2</v>
      </c>
      <c r="I41" s="27">
        <f t="shared" si="17"/>
        <v>2.3993024388122876E-2</v>
      </c>
      <c r="J41" s="27">
        <f t="shared" si="17"/>
        <v>3.9388093940268466E-2</v>
      </c>
      <c r="K41" s="27">
        <f t="shared" si="17"/>
        <v>1.6856404918083441E-2</v>
      </c>
      <c r="L41" s="27">
        <f t="shared" si="17"/>
        <v>3.1615373636832048E-2</v>
      </c>
      <c r="M41" s="27">
        <f t="shared" si="17"/>
        <v>2.9655990288482238E-2</v>
      </c>
      <c r="N41" s="27">
        <f t="shared" si="17"/>
        <v>-2.8802890009565079E-2</v>
      </c>
      <c r="O41" s="27">
        <f t="shared" si="17"/>
        <v>2.909300361955271E-3</v>
      </c>
      <c r="P41" s="27">
        <f t="shared" si="17"/>
        <v>-1.0306268252908701E-2</v>
      </c>
      <c r="Q41" s="27">
        <f t="shared" si="17"/>
        <v>2.0697320640298316E-2</v>
      </c>
      <c r="R41" s="27">
        <f t="shared" si="17"/>
        <v>-9.5797774737038915E-3</v>
      </c>
      <c r="S41" s="27">
        <f t="shared" si="17"/>
        <v>-1.1045428729519566E-2</v>
      </c>
      <c r="T41" s="27">
        <f t="shared" si="17"/>
        <v>-9.6703622953809576E-3</v>
      </c>
      <c r="U41" s="27">
        <f>(U38-T38)/T38</f>
        <v>-8.3126103047649932E-2</v>
      </c>
      <c r="V41" s="27">
        <f t="shared" si="17"/>
        <v>-8.8055468950372293E-3</v>
      </c>
      <c r="W41" s="27">
        <f>(W38-V38)/V38</f>
        <v>-6.6855645890684115E-2</v>
      </c>
      <c r="X41" s="27">
        <f>(X38-W38)/W38</f>
        <v>9.6685169261113511E-3</v>
      </c>
      <c r="Y41" s="27">
        <f>(Y38-X38)/X38</f>
        <v>-3.4678030343852227E-3</v>
      </c>
      <c r="Z41" s="27">
        <f>(Z38-Y38)/Y38</f>
        <v>-2.8410163484718664E-3</v>
      </c>
      <c r="AA41" s="27">
        <f>(AA38-Z38)/Z38</f>
        <v>3.671006023771034E-2</v>
      </c>
      <c r="AC41" s="28"/>
    </row>
    <row r="42" spans="1:34" x14ac:dyDescent="0.25">
      <c r="AA42" s="27"/>
    </row>
    <row r="43" spans="1:34" x14ac:dyDescent="0.25">
      <c r="B43" s="29">
        <v>0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9">
        <v>0</v>
      </c>
      <c r="Q43" s="29">
        <v>0</v>
      </c>
      <c r="R43" s="29">
        <v>0</v>
      </c>
      <c r="S43" s="29">
        <v>0</v>
      </c>
      <c r="T43" s="29">
        <v>0</v>
      </c>
      <c r="U43" s="29">
        <v>0</v>
      </c>
      <c r="V43" s="29">
        <v>0</v>
      </c>
      <c r="W43" s="29">
        <v>0</v>
      </c>
      <c r="X43" s="29">
        <v>0</v>
      </c>
      <c r="Y43" s="29">
        <v>0</v>
      </c>
      <c r="Z43" s="29">
        <v>0</v>
      </c>
      <c r="AA43" s="29">
        <v>0</v>
      </c>
    </row>
    <row r="45" spans="1:34" x14ac:dyDescent="0.25">
      <c r="Z45" s="30"/>
      <c r="AA45" s="30"/>
    </row>
    <row r="46" spans="1:34" x14ac:dyDescent="0.25">
      <c r="Z46" s="30"/>
      <c r="AA46" s="30"/>
      <c r="AD46" s="27"/>
    </row>
    <row r="47" spans="1:34" x14ac:dyDescent="0.25">
      <c r="Z47" s="30"/>
      <c r="AA47" s="30"/>
    </row>
    <row r="48" spans="1:34" x14ac:dyDescent="0.25">
      <c r="Z48" s="30"/>
      <c r="AA48" s="30"/>
      <c r="AF48" s="12"/>
    </row>
    <row r="49" spans="26:32" x14ac:dyDescent="0.25">
      <c r="Z49" s="30"/>
      <c r="AA49" s="30"/>
      <c r="AF49" s="12"/>
    </row>
    <row r="50" spans="26:32" x14ac:dyDescent="0.25">
      <c r="Z50" s="30"/>
      <c r="AA50" s="30"/>
      <c r="AF50" s="12"/>
    </row>
    <row r="51" spans="26:32" x14ac:dyDescent="0.25">
      <c r="Z51" s="30"/>
      <c r="AA51" s="30"/>
      <c r="AF51" s="12"/>
    </row>
    <row r="52" spans="26:32" x14ac:dyDescent="0.25">
      <c r="Z52" s="30"/>
      <c r="AA52" s="30"/>
      <c r="AF52" s="12"/>
    </row>
    <row r="53" spans="26:32" x14ac:dyDescent="0.25">
      <c r="Z53" s="30"/>
      <c r="AA53" s="30"/>
      <c r="AF53" s="12"/>
    </row>
    <row r="54" spans="26:32" x14ac:dyDescent="0.25">
      <c r="Z54" s="30"/>
      <c r="AA54" s="30"/>
      <c r="AF54" s="12"/>
    </row>
    <row r="55" spans="26:32" x14ac:dyDescent="0.25">
      <c r="Z55" s="30"/>
      <c r="AA55" s="30"/>
      <c r="AF55" s="12"/>
    </row>
    <row r="56" spans="26:32" x14ac:dyDescent="0.25">
      <c r="Z56" s="30"/>
      <c r="AA56" s="30"/>
      <c r="AF56" s="12"/>
    </row>
    <row r="57" spans="26:32" x14ac:dyDescent="0.25">
      <c r="Z57" s="30"/>
      <c r="AA57" s="30"/>
      <c r="AF57" s="12"/>
    </row>
    <row r="58" spans="26:32" x14ac:dyDescent="0.25">
      <c r="AF58" s="12"/>
    </row>
    <row r="59" spans="26:32" x14ac:dyDescent="0.25">
      <c r="AF59" s="12"/>
    </row>
    <row r="60" spans="26:32" x14ac:dyDescent="0.25">
      <c r="AF60" s="12"/>
    </row>
    <row r="117" spans="26:26" x14ac:dyDescent="0.25">
      <c r="Z117" s="3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Summary 1990-2015</vt:lpstr>
    </vt:vector>
  </TitlesOfParts>
  <Company>EPA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</dc:creator>
  <cp:lastModifiedBy>Ann Marie Ryan</cp:lastModifiedBy>
  <dcterms:created xsi:type="dcterms:W3CDTF">2017-03-21T09:06:12Z</dcterms:created>
  <dcterms:modified xsi:type="dcterms:W3CDTF">2017-04-12T14:32:26Z</dcterms:modified>
</cp:coreProperties>
</file>